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<sst xmlns="http://schemas.openxmlformats.org/spreadsheetml/2006/main" count="6316" uniqueCount="2914">
  <si>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</si>
  <si>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</si>
  <si>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</si>
  <si>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</si>
  <si>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</si>
  <si>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</si>
  <si>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</si>
  <si>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</si>
  <si>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</si>
  <si>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</si>
  <si>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</si>
  <si>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</si>
  <si>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</si>
  <si>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</si>
  <si>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</si>
  <si>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</si>
  <si>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</si>
  <si>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</si>
  <si>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</si>
  <si>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</si>
  <si>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</si>
  <si>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</si>
  <si>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</si>
  <si>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</si>
  <si>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</si>
  <si>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</si>
  <si>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</si>
  <si>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</si>
  <si>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</si>
  <si>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</si>
  <si>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</si>
  <si>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</si>
  <si>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</si>
  <si>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</si>
  <si>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</si>
  <si>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</si>
  <si>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</si>
  <si>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</si>
  <si>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</si>
  <si>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</si>
  <si>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</si>
  <si>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</si>
  <si>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</si>
  <si>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</si>
  <si>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</si>
  <si>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</si>
  <si>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</si>
  <si>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</si>
  <si>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</si>
  <si>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</si>
  <si>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</si>
  <si>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</si>
  <si>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</si>
  <si>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</si>
  <si>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</si>
  <si>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</si>
  <si>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</si>
  <si>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</si>
  <si>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</si>
  <si>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</si>
  <si>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</si>
  <si>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</si>
  <si>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</si>
  <si>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</si>
  <si>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</si>
  <si>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</si>
  <si>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</si>
  <si>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</si>
  <si>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</si>
  <si>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</si>
  <si>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</si>
  <si>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</si>
  <si>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</si>
  <si>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</si>
  <si>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</si>
  <si>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</si>
  <si>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</si>
  <si>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</si>
  <si>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</si>
  <si>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</si>
  <si>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</si>
  <si>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</si>
  <si>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</si>
  <si>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</si>
  <si>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</si>
  <si>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</si>
  <si>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</si>
  <si>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</si>
  <si>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</si>
  <si>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</si>
  <si>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</si>
  <si>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</si>
  <si>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</si>
  <si>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</si>
  <si>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</si>
  <si>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</si>
  <si>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</si>
  <si>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</si>
  <si>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</si>
  <si>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</si>
  <si>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</si>
  <si>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</si>
  <si>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</si>
  <si>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</si>
  <si>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</si>
  <si>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</si>
  <si>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</si>
  <si>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</si>
  <si>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</si>
  <si>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</si>
  <si>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</si>
  <si>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</si>
  <si>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</si>
  <si>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</si>
  <si>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</si>
  <si>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</si>
  <si>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</si>
  <si>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</si>
  <si>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</si>
  <si>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</si>
  <si>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</si>
  <si>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</si>
  <si>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</si>
  <si>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</si>
  <si>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</si>
  <si>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</si>
  <si>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</si>
  <si>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</si>
  <si>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</si>
  <si>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</si>
  <si>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</si>
  <si>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</si>
  <si>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</si>
  <si>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</si>
  <si>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</si>
  <si>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</si>
  <si>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</si>
  <si>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</si>
  <si>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</si>
  <si>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</si>
  <si>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</si>
  <si>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</si>
  <si>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</si>
  <si>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</si>
  <si>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</si>
  <si>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</si>
  <si>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</si>
  <si>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</si>
  <si>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</si>
  <si>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</si>
  <si>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</si>
  <si>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</si>
  <si>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</si>
  <si>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</si>
  <si>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</si>
  <si>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</si>
  <si>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</si>
  <si>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</si>
  <si>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</si>
  <si>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</si>
  <si>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</si>
  <si>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</si>
  <si>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</si>
  <si>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</si>
  <si>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</si>
  <si>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</si>
  <si>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</si>
  <si>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</si>
  <si>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</si>
  <si>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</si>
  <si>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</si>
  <si>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</si>
  <si>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</si>
  <si>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</si>
  <si>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</si>
  <si>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</si>
  <si>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</si>
  <si>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</si>
  <si>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</si>
  <si>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</si>
  <si>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</si>
  <si>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</si>
  <si>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</si>
  <si>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</si>
  <si>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</si>
  <si>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</si>
  <si>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</si>
  <si>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</si>
  <si>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</si>
  <si>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</si>
  <si>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</si>
  <si>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</si>
  <si>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</si>
  <si>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</si>
  <si>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</si>
  <si>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</si>
  <si>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</si>
  <si>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</si>
  <si>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</si>
  <si>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</si>
  <si>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</si>
  <si>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</si>
  <si>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</si>
  <si>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</si>
  <si>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</si>
  <si>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</si>
  <si>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</si>
  <si>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</si>
  <si>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</si>
  <si>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</si>
  <si>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</si>
  <si>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</si>
  <si>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</si>
  <si>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</si>
  <si>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</si>
  <si>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</si>
  <si>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</si>
  <si>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</si>
  <si>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</si>
  <si>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</si>
  <si>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</si>
  <si>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</si>
  <si>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</si>
  <si>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</si>
  <si>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</si>
  <si>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</si>
  <si>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</si>
  <si>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</si>
  <si>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</si>
  <si>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</si>
  <si>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</si>
  <si>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</si>
  <si>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</si>
  <si>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</si>
  <si>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</si>
  <si>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</si>
  <si>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</si>
  <si>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</si>
  <si>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</si>
  <si>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</si>
  <si>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</si>
  <si>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</si>
  <si>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</si>
  <si>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</si>
  <si>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</si>
  <si>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</si>
  <si>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</si>
  <si>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</si>
  <si>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</si>
  <si>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</si>
  <si>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</si>
  <si>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</si>
  <si>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</si>
  <si>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</si>
  <si>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</si>
  <si>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</si>
  <si>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</si>
  <si>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</si>
  <si>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</si>
  <si>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</si>
  <si>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</si>
  <si>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</si>
  <si>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</si>
  <si>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</si>
  <si>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</si>
  <si>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</si>
  <si>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</si>
  <si>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</si>
  <si>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</si>
  <si>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</si>
  <si>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</si>
  <si>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</si>
  <si>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</si>
  <si>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</si>
  <si>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</si>
  <si>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</si>
  <si>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</si>
  <si>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</si>
  <si>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</si>
  <si>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</si>
  <si>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</si>
  <si>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</si>
  <si>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</si>
  <si>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</si>
  <si>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</si>
  <si>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</si>
  <si>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</si>
  <si>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</si>
  <si>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</si>
  <si>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</si>
  <si>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</si>
  <si>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</si>
  <si>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</si>
  <si>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</si>
  <si>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</si>
  <si>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</si>
  <si>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</si>
  <si>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</si>
  <si>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</si>
  <si>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</si>
  <si>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</si>
  <si>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</si>
  <si>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</si>
  <si>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</si>
  <si>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</si>
  <si>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</si>
  <si>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</si>
  <si>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</si>
  <si>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</si>
  <si>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</si>
  <si>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</si>
  <si>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</si>
  <si>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</si>
  <si>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</si>
  <si>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</si>
  <si>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</si>
  <si>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</si>
  <si>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</si>
  <si>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</si>
  <si>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</si>
  <si>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</si>
  <si>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</si>
  <si>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</si>
  <si>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</si>
  <si>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</si>
  <si>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</si>
  <si>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</si>
  <si>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</si>
  <si>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</si>
  <si>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</si>
  <si>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</si>
  <si>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</si>
  <si>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</si>
  <si>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</si>
  <si>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</si>
  <si>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</si>
  <si>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</si>
  <si>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</si>
  <si>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</si>
  <si>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</si>
  <si>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</si>
  <si>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</si>
  <si>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</si>
  <si>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</si>
  <si>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</si>
  <si>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</si>
  <si>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</si>
  <si>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</si>
  <si>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</si>
  <si>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</si>
  <si>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</si>
  <si>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</si>
  <si>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</si>
  <si>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</si>
  <si>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</si>
  <si>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</si>
  <si>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</si>
  <si>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</si>
  <si>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</si>
  <si>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</si>
  <si>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</si>
  <si>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</si>
  <si>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</si>
  <si>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</si>
  <si>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</si>
  <si>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</si>
  <si>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</si>
  <si>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</si>
  <si>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</si>
  <si>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</si>
  <si>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</si>
  <si>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</si>
  <si>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</si>
  <si>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</si>
  <si>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</si>
  <si>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</si>
  <si>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</si>
  <si>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</si>
  <si>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</si>
  <si>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</si>
  <si>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</si>
  <si>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</si>
  <si>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</si>
  <si>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</si>
  <si>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</si>
  <si>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</si>
  <si>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</si>
  <si>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</si>
  <si>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</si>
  <si>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</si>
  <si>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</si>
  <si>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</si>
  <si>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</si>
  <si>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</si>
  <si>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</si>
  <si>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</si>
  <si>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</si>
  <si>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</si>
  <si>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</si>
  <si>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</si>
  <si>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</si>
  <si>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</si>
  <si>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</si>
  <si>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</si>
  <si>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</si>
  <si>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</si>
  <si>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</si>
  <si>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</si>
  <si>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</si>
  <si>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</si>
  <si>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</si>
  <si>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</si>
  <si>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</si>
  <si>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</si>
  <si>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</si>
  <si>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</si>
  <si>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</si>
  <si>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</si>
  <si>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</si>
  <si>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</si>
  <si>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</si>
  <si>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</si>
  <si>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</si>
  <si>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</si>
  <si>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</si>
  <si>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</si>
  <si>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</si>
  <si>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</si>
  <si>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</si>
  <si>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</si>
  <si>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</si>
  <si>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</si>
  <si>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</si>
  <si>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</si>
  <si>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</si>
  <si>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</si>
  <si>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</si>
  <si>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</si>
  <si>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</si>
  <si>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</si>
  <si>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</si>
  <si>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</si>
  <si>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</si>
  <si>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</si>
  <si>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</si>
  <si>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</si>
  <si>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</si>
  <si>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</si>
  <si>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</si>
  <si>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</si>
  <si>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</si>
  <si>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</si>
  <si>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</si>
  <si>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</si>
  <si>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</si>
  <si>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</si>
  <si>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</si>
  <si>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</si>
  <si>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</si>
  <si>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</si>
  <si>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</si>
  <si>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</si>
  <si>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</si>
  <si>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</si>
  <si>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</si>
  <si>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</si>
  <si>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</si>
  <si>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</si>
  <si>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</si>
  <si>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</si>
  <si>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</si>
  <si>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</si>
  <si>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</si>
  <si>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</si>
  <si>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</si>
  <si>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</si>
  <si>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</si>
  <si>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</si>
  <si>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</si>
  <si>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</si>
  <si>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</si>
  <si>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</si>
  <si>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</si>
  <si>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</si>
  <si>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</si>
  <si>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</si>
  <si>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</si>
  <si>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</si>
  <si>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</si>
  <si>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</si>
  <si>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</si>
  <si>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</si>
  <si>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</si>
  <si>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</si>
  <si>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</si>
  <si>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</si>
  <si>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</si>
  <si>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</si>
  <si>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</si>
  <si>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</si>
  <si>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</si>
  <si>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</si>
  <si>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</si>
  <si>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</si>
  <si>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</si>
  <si>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</si>
  <si>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</si>
  <si>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</si>
  <si>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</si>
  <si>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</si>
  <si>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</si>
  <si>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</si>
  <si>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</si>
  <si>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</si>
  <si>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</si>
  <si>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</si>
  <si>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</si>
  <si>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</si>
  <si>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</si>
  <si>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</si>
  <si>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</si>
  <si>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</si>
  <si>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</si>
  <si>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</si>
  <si>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</si>
  <si>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</si>
  <si>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</si>
  <si>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</si>
  <si>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</si>
  <si>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</si>
  <si>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</si>
  <si>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</si>
  <si>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</si>
  <si>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</si>
  <si>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</si>
  <si>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</si>
  <si>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</si>
  <si>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</si>
  <si>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</si>
  <si>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</si>
  <si>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</si>
  <si>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</si>
  <si>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</si>
  <si>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</si>
  <si>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</si>
  <si>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</si>
  <si>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</si>
  <si>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</si>
  <si>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</si>
  <si>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</si>
  <si>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</si>
  <si>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</si>
  <si>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</si>
  <si>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</si>
  <si>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</si>
  <si>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</si>
  <si>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</si>
  <si>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</si>
  <si>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</si>
  <si>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</si>
  <si>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</si>
  <si>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</si>
  <si>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</si>
  <si>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</si>
  <si>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</si>
  <si>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</si>
  <si>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</si>
  <si>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</si>
  <si>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</si>
  <si>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</si>
  <si>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</si>
  <si>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</si>
  <si>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</si>
  <si>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</si>
  <si>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</si>
  <si>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</si>
  <si>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</si>
  <si>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</si>
  <si>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</si>
  <si>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</si>
  <si>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</si>
  <si>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</si>
  <si>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</si>
  <si>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</si>
  <si>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</si>
  <si>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</si>
  <si>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</si>
  <si>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</si>
  <si>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</si>
  <si>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</si>
  <si>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</si>
  <si>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</si>
  <si>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</si>
  <si>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</si>
  <si>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</si>
  <si>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</si>
  <si>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</si>
  <si>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</si>
  <si>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</si>
  <si>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</si>
  <si>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</si>
  <si>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</si>
  <si>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</si>
  <si>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</si>
  <si>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</si>
  <si>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</si>
  <si>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</si>
  <si>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</si>
  <si>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</si>
  <si>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</si>
  <si>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</si>
  <si>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</si>
  <si>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</si>
  <si>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</si>
  <si>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</si>
  <si>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</si>
  <si>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</si>
  <si>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</si>
  <si>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</si>
  <si>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</si>
  <si>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</si>
  <si>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</si>
  <si>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</si>
  <si>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</si>
  <si>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</si>
  <si>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</si>
  <si>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</si>
  <si>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</si>
  <si>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</si>
  <si>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</si>
  <si>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</si>
  <si>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</si>
  <si>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</si>
  <si>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</si>
  <si>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</si>
  <si>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</si>
  <si>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</si>
  <si>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</si>
  <si>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</si>
  <si>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</si>
  <si>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</si>
  <si>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</si>
  <si>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</si>
  <si>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</si>
  <si>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</si>
  <si>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</si>
  <si>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</si>
  <si>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</si>
  <si>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</si>
  <si>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</si>
  <si>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</si>
  <si>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</si>
  <si>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</si>
  <si>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</si>
  <si>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</si>
  <si>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</si>
  <si>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</si>
  <si>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</si>
  <si>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</si>
  <si>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</si>
  <si>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</si>
  <si>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</si>
  <si>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</si>
  <si>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</si>
  <si>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</si>
  <si>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</si>
  <si>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</si>
  <si>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</si>
  <si>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</si>
  <si>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</si>
  <si>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</si>
  <si>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</si>
  <si>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</si>
  <si>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</si>
  <si>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</si>
  <si>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</si>
  <si>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</si>
  <si>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</si>
  <si>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</si>
  <si>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</si>
  <si>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</si>
  <si>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</si>
  <si>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</si>
  <si>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</si>
  <si>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</si>
  <si>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</si>
  <si>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</si>
  <si>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</si>
  <si>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</si>
  <si>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</si>
  <si>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</si>
  <si>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</si>
  <si>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</si>
  <si>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</si>
  <si>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</si>
  <si>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</si>
  <si>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</si>
  <si>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</si>
  <si>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</si>
  <si>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</si>
  <si>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</si>
  <si>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</si>
  <si>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</si>
  <si>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</si>
  <si>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</si>
  <si>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</si>
  <si>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</si>
  <si>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</si>
  <si>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</si>
  <si>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</si>
  <si>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</si>
  <si>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</si>
  <si>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</si>
  <si>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</si>
  <si>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</si>
  <si>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</si>
  <si>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</si>
  <si>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</si>
  <si>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</si>
  <si>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</si>
  <si>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</si>
  <si>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</si>
  <si>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</si>
  <si>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</si>
  <si>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</si>
  <si>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</si>
  <si>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</si>
  <si>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</si>
  <si>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</si>
  <si>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</si>
  <si>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</si>
  <si>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</si>
  <si>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</si>
  <si>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</si>
  <si>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</si>
  <si>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</si>
  <si>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</si>
  <si>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</si>
  <si>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</si>
  <si>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</si>
  <si>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</si>
  <si>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</si>
  <si>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</si>
  <si>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</si>
  <si>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</si>
  <si>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</si>
  <si>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</si>
  <si>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</si>
  <si>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</si>
  <si>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</si>
  <si>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</si>
  <si>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</si>
  <si>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</si>
  <si>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</si>
  <si>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</si>
  <si>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</si>
  <si>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</si>
  <si>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</si>
  <si>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</si>
  <si>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</si>
  <si>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</si>
  <si>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</si>
  <si>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</si>
  <si>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</si>
  <si>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</si>
  <si>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</si>
  <si>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</si>
  <si>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</si>
  <si>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</si>
  <si>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</si>
  <si>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</si>
  <si>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</si>
  <si>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</si>
  <si>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</si>
  <si>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</si>
  <si>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</si>
  <si>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</si>
  <si>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</si>
  <si>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</si>
  <si>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</si>
  <si>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</si>
  <si>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</si>
  <si>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</si>
  <si>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</si>
  <si>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</si>
  <si>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</si>
  <si>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</si>
  <si>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</si>
  <si>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</si>
  <si>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</si>
  <si>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</si>
  <si>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</si>
  <si>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</si>
  <si>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</si>
  <si>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</si>
  <si>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</si>
  <si>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</si>
  <si>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</si>
  <si>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</si>
  <si>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</si>
  <si>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</si>
  <si>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</si>
  <si>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</si>
  <si>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</si>
  <si>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</si>
  <si>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</si>
  <si>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</si>
  <si>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</si>
  <si>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</si>
  <si>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</si>
  <si>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</si>
  <si>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</si>
  <si>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</si>
  <si>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</si>
  <si>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</si>
  <si>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</si>
  <si>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</si>
  <si>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</si>
  <si>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</si>
  <si>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</si>
  <si>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</si>
  <si>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</si>
  <si>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</si>
  <si>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</si>
  <si>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</si>
  <si>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</si>
  <si>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</si>
  <si>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</si>
  <si>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</si>
  <si>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</si>
  <si>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</si>
  <si>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</si>
  <si>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</si>
  <si>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</si>
  <si>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</si>
  <si>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</si>
  <si>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</si>
  <si>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</si>
  <si>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</si>
  <si>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</si>
  <si>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</si>
  <si>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</si>
  <si>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</si>
  <si>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</si>
  <si>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</si>
  <si>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</si>
  <si>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</si>
  <si>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</si>
  <si>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</si>
  <si>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</si>
  <si>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</si>
  <si>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</si>
  <si>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</si>
  <si>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</si>
  <si>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</si>
  <si>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</si>
  <si>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</si>
  <si>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</si>
  <si>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</si>
  <si>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</si>
  <si>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</si>
  <si>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</si>
  <si>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</si>
  <si>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</si>
  <si>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</si>
  <si>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</si>
  <si>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</si>
  <si>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</si>
  <si>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</si>
  <si>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</si>
  <si>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</si>
  <si>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</si>
  <si>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</si>
  <si>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</si>
  <si>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</si>
  <si>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</si>
  <si>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</si>
  <si>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</si>
  <si>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</si>
  <si>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</si>
  <si>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</si>
  <si>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</si>
  <si>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</si>
  <si>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</si>
  <si>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</si>
  <si>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</si>
  <si>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</si>
  <si>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</si>
  <si>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</si>
  <si>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</si>
  <si>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</si>
  <si>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</si>
  <si>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</si>
  <si>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</si>
  <si>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</si>
  <si>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</si>
  <si>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</si>
  <si>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</si>
  <si>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</si>
  <si>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</si>
  <si>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</si>
  <si>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</si>
  <si>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</si>
  <si>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</si>
  <si>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</si>
  <si>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</si>
  <si>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</si>
  <si>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</si>
  <si>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</si>
  <si>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</si>
  <si>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</si>
  <si>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</si>
  <si>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</si>
  <si>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</si>
  <si>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</si>
  <si>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</si>
  <si>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</si>
  <si>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</si>
  <si>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</si>
  <si>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</si>
  <si>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</si>
  <si>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</si>
  <si>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</si>
  <si>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</si>
  <si>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</si>
  <si>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</si>
  <si>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</si>
  <si>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</si>
  <si>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</si>
  <si>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</si>
  <si>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</si>
  <si>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</si>
  <si>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</si>
  <si>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</si>
  <si>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</si>
  <si>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</si>
  <si>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</si>
  <si>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</si>
  <si>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</si>
  <si>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</si>
  <si>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</si>
  <si>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</si>
  <si>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</si>
  <si>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</si>
  <si>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</si>
  <si>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</si>
  <si>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</si>
  <si>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</si>
  <si>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</si>
  <si>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</si>
  <si>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</si>
  <si>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</si>
  <si>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</si>
  <si>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</si>
  <si>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</si>
  <si>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</si>
  <si>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</si>
  <si>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</si>
  <si>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</si>
  <si>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</si>
  <si>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</si>
  <si>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</si>
  <si>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</si>
  <si>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</si>
  <si>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</si>
  <si>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</si>
  <si>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</si>
  <si>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</si>
  <si>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</si>
  <si>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</si>
  <si>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</si>
  <si>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</si>
  <si>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</si>
  <si>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</si>
  <si>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</si>
  <si>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</si>
  <si>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</si>
  <si>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</si>
  <si>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</si>
  <si>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</si>
  <si>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</si>
  <si>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</si>
  <si>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</si>
  <si>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</si>
  <si>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</si>
  <si>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</si>
  <si>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</si>
  <si>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</si>
  <si>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</si>
  <si>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</si>
  <si>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</si>
  <si>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</si>
  <si>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</si>
  <si>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</si>
  <si>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</si>
  <si>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</si>
  <si>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</si>
  <si>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</si>
  <si>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</si>
  <si>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</si>
  <si>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</si>
  <si>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</si>
  <si>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</si>
  <si>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</si>
  <si>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</si>
  <si>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</si>
  <si>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</si>
  <si>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</si>
  <si>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</si>
  <si>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</si>
  <si>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</si>
  <si>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</si>
  <si>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</si>
  <si>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</si>
  <si>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</si>
  <si>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</si>
  <si>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</si>
  <si>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</si>
  <si>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</si>
  <si>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</si>
  <si>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</si>
  <si>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</si>
  <si>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</si>
  <si>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</si>
  <si>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</si>
  <si>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</si>
  <si>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</si>
  <si>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</si>
  <si>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</si>
  <si>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</si>
  <si>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</si>
  <si>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</si>
  <si>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</si>
  <si>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</si>
  <si>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</si>
  <si>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</si>
  <si>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</si>
  <si>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</si>
  <si>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</si>
  <si>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</si>
  <si>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</si>
  <si>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</si>
  <si>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</si>
  <si>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</si>
  <si>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</si>
  <si>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</si>
  <si>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</si>
  <si>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</si>
  <si>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</si>
  <si>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</si>
  <si>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</si>
  <si>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</si>
  <si>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</si>
  <si>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</si>
  <si>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</si>
  <si>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</si>
  <si>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</si>
  <si>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</si>
  <si>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</si>
  <si>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</si>
  <si>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</si>
  <si>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</si>
  <si>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</si>
  <si>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</si>
  <si>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</si>
  <si>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</si>
  <si>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</si>
  <si>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</si>
  <si>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</si>
  <si>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</si>
  <si>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</si>
  <si>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</si>
  <si>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</si>
  <si>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</si>
  <si>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</si>
  <si>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</si>
  <si>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</si>
  <si>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</si>
  <si>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</si>
  <si>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</si>
  <si>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</si>
  <si>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</si>
  <si>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</si>
  <si>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</si>
  <si>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</si>
  <si>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</si>
  <si>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</si>
  <si>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</si>
  <si>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</si>
  <si>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</si>
  <si>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</si>
  <si>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</si>
  <si>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</si>
  <si>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</si>
  <si>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</si>
  <si>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</si>
  <si>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</si>
  <si>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</si>
  <si>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</si>
  <si>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</si>
  <si>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</si>
  <si>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</si>
  <si>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</si>
  <si>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</si>
  <si>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</si>
  <si>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</si>
  <si>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</si>
  <si>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</si>
  <si>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</si>
  <si>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</si>
  <si>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</si>
  <si>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</si>
  <si>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</si>
  <si>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</si>
  <si>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</si>
  <si>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</si>
  <si>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</si>
  <si>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</si>
  <si>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</si>
  <si>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</si>
  <si>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</si>
  <si>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</si>
  <si>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</si>
  <si>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</si>
  <si>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</si>
  <si>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</si>
  <si>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</si>
  <si>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</si>
  <si>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</si>
  <si>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</si>
  <si>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</si>
  <si>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</si>
  <si>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</si>
  <si>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</si>
  <si>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</si>
  <si>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</si>
  <si>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</si>
  <si>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</si>
  <si>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</si>
  <si>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</si>
  <si>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</si>
  <si>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</si>
  <si>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</si>
  <si>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</si>
  <si>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</si>
  <si>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</si>
  <si>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</si>
  <si>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</si>
  <si>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</si>
  <si>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</si>
  <si>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</si>
  <si>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</si>
  <si>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</si>
  <si>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</si>
  <si>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</si>
  <si>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</si>
  <si>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</si>
  <si>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</si>
  <si>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</si>
  <si>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</si>
  <si>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</si>
  <si>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</si>
  <si>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</si>
  <si>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</si>
  <si>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</si>
  <si>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</si>
  <si>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</si>
  <si>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</si>
  <si>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</si>
  <si>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</si>
  <si>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</si>
  <si>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</si>
  <si>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</si>
  <si>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</si>
  <si>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</si>
  <si>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</si>
  <si>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</si>
  <si>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</si>
  <si>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</si>
  <si>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</si>
  <si>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</si>
  <si>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</si>
  <si>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</si>
  <si>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</si>
  <si>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</si>
  <si>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</si>
  <si>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</si>
  <si>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</si>
  <si>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</si>
  <si>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</si>
  <si>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</si>
  <si>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</si>
  <si>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</si>
  <si>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</si>
  <si>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</si>
  <si>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</si>
  <si>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</si>
  <si>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</si>
  <si>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</si>
  <si>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</si>
  <si>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</si>
  <si>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</si>
  <si>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</si>
  <si>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</si>
  <si>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</si>
  <si>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</si>
  <si>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</si>
  <si>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</si>
  <si>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</si>
  <si>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</si>
  <si>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</si>
  <si>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</si>
  <si>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</si>
  <si>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</si>
  <si>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</si>
  <si>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</si>
  <si>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</si>
  <si>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</si>
  <si>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</si>
  <si>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</si>
  <si>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</si>
  <si>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</si>
  <si>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</si>
  <si>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</si>
  <si>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</si>
  <si>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</si>
  <si>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</si>
  <si>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</si>
  <si>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</si>
  <si>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</si>
  <si>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</si>
  <si>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</si>
  <si>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</si>
  <si>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</si>
  <si>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</si>
  <si>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</si>
  <si>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</si>
  <si>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</si>
  <si>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</si>
  <si>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</si>
  <si>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</si>
  <si>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</si>
  <si>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</si>
  <si>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</si>
  <si>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</si>
  <si>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</si>
  <si>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</si>
  <si>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</si>
  <si>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</si>
  <si>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</si>
  <si>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</si>
  <si>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</si>
  <si>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</si>
  <si>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</si>
  <si>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</si>
  <si>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</si>
  <si>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</si>
  <si>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</si>
  <si>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</si>
  <si>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</si>
  <si>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</si>
  <si>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</si>
  <si>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</si>
  <si>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</si>
  <si>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</si>
  <si>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</si>
  <si>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</si>
  <si>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</si>
  <si>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</si>
  <si>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</si>
  <si>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</si>
  <si>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</si>
  <si>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</si>
  <si>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</si>
  <si>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</si>
  <si>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</si>
  <si>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</si>
  <si>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</si>
  <si>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</si>
  <si>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</si>
  <si>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</si>
  <si>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</si>
  <si>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</si>
  <si>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</si>
  <si>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</si>
  <si>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</si>
  <si>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</si>
  <si>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</si>
  <si>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</si>
  <si>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</si>
  <si>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</si>
  <si>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</si>
  <si>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</si>
  <si>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</si>
  <si>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</si>
  <si>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</si>
  <si>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</si>
  <si>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</si>
  <si>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</si>
  <si>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</si>
  <si>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</si>
  <si>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</si>
  <si>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</si>
  <si>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</si>
  <si>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</si>
  <si>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</si>
  <si>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</si>
  <si>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</si>
  <si>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</si>
  <si>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</si>
  <si>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</si>
  <si>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</si>
  <si>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</si>
  <si>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</si>
  <si>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</si>
  <si>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</si>
  <si>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</si>
  <si>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</si>
  <si>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</si>
  <si>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</si>
  <si>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</si>
  <si>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</si>
  <si>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</si>
  <si>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</si>
  <si>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</si>
  <si>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</si>
  <si>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</si>
  <si>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</si>
  <si>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</si>
  <si>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</si>
  <si>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</si>
  <si>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</si>
  <si>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</si>
  <si>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</si>
  <si>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</si>
  <si>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</si>
  <si>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</si>
  <si>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</si>
  <si>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</si>
  <si>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</si>
  <si>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</si>
  <si>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</si>
  <si>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</si>
  <si>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</si>
  <si>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</si>
  <si>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</si>
  <si>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</si>
  <si>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</si>
  <si>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</si>
  <si>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</si>
  <si>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</si>
  <si>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</si>
  <si>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</si>
  <si>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</si>
  <si>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</si>
  <si>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</si>
  <si>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</si>
  <si>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</si>
  <si>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</si>
  <si>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</si>
  <si>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</si>
  <si>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</si>
  <si>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</si>
  <si>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</si>
  <si>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</si>
  <si>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</si>
  <si>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</si>
  <si>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</si>
  <si>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</si>
  <si>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</si>
  <si>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</si>
  <si>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</si>
  <si>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</si>
  <si>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</si>
  <si>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</si>
  <si>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</si>
  <si>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</si>
  <si>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</si>
  <si>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</si>
  <si>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</si>
  <si>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</si>
  <si>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</si>
  <si>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</si>
  <si>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</si>
  <si>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</si>
  <si>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</si>
  <si>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</si>
  <si>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</si>
  <si>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</si>
  <si>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</si>
  <si>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</si>
  <si>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</si>
  <si>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</si>
  <si>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</si>
  <si>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</si>
  <si>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</si>
  <si>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</si>
  <si>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</si>
  <si>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</si>
  <si>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</si>
  <si>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</si>
  <si>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</si>
  <si>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</si>
  <si>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</si>
  <si>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</si>
  <si>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</si>
  <si>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</si>
  <si>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</si>
  <si>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</si>
  <si>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</si>
  <si>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</si>
  <si>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</si>
  <si>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</si>
  <si>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</si>
  <si>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</si>
  <si>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</si>
  <si>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</si>
  <si>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</si>
  <si>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</si>
  <si>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</si>
  <si>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</si>
  <si>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</si>
  <si>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</si>
  <si>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</si>
  <si>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</si>
  <si>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</si>
  <si>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</si>
  <si>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</si>
  <si>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</si>
  <si>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</si>
  <si>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</si>
  <si>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</si>
  <si>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</si>
  <si>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</si>
  <si>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</si>
  <si>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</si>
  <si>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</si>
  <si>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</si>
  <si>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</si>
  <si>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</si>
  <si>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</si>
  <si>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</si>
  <si>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</si>
  <si>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</si>
  <si>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</si>
  <si>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</si>
  <si>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</si>
  <si>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</si>
  <si>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</si>
  <si>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</si>
  <si>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</si>
  <si>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</si>
  <si>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</si>
  <si>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</si>
  <si>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</si>
  <si>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</si>
  <si>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</si>
  <si>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</si>
  <si>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</si>
  <si>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</si>
  <si>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</si>
  <si>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</si>
  <si>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</si>
  <si>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</si>
  <si>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</si>
  <si>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</si>
  <si>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</si>
  <si>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</si>
  <si>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</si>
  <si>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</si>
  <si>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</si>
  <si>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</si>
  <si>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</si>
  <si>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</si>
  <si>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</si>
  <si>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</si>
  <si>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</si>
  <si>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</si>
  <si>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</si>
  <si>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</si>
  <si>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</si>
  <si>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</si>
  <si>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</si>
  <si>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</si>
  <si>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</si>
  <si>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</si>
  <si>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</si>
  <si>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</si>
  <si>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</si>
  <si>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</si>
  <si>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</si>
  <si>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</si>
  <si>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</si>
  <si>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</si>
  <si>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</si>
  <si>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</si>
  <si>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</si>
  <si>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</si>
  <si>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</si>
  <si>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</si>
  <si>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</si>
  <si>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</si>
  <si>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</si>
  <si>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</si>
  <si>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</si>
  <si>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</si>
  <si>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</si>
  <si>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</si>
  <si>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</si>
  <si>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</si>
  <si>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</si>
  <si>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</si>
  <si>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</si>
  <si>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</si>
  <si>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</si>
  <si>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</si>
  <si>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</si>
  <si>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</si>
  <si>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</si>
  <si>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</si>
  <si>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</si>
  <si>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</si>
  <si>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</si>
  <si>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</si>
  <si>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</si>
  <si>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</si>
  <si>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</si>
  <si>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</si>
  <si>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</si>
  <si>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</si>
  <si>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</si>
  <si>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</si>
  <si>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</si>
  <si>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</si>
  <si>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</si>
  <si>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</si>
  <si>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</si>
  <si>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</si>
  <si>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</si>
  <si>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</si>
  <si>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</si>
  <si>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</si>
  <si>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</si>
  <si>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</si>
  <si>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</si>
  <si>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</si>
  <si>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</si>
  <si>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</si>
  <si>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</si>
  <si>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</si>
  <si>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</si>
  <si>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</si>
  <si>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</si>
  <si>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</si>
  <si>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</si>
  <si>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</si>
  <si>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</si>
  <si>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</si>
  <si>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</si>
  <si>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</si>
  <si>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</si>
  <si>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</si>
  <si>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</si>
  <si>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</si>
  <si>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</si>
  <si>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</si>
  <si>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</si>
  <si>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</si>
  <si>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</si>
  <si>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</si>
  <si>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</si>
  <si>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</si>
  <si>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</si>
  <si>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</si>
  <si>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</si>
  <si>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</si>
  <si>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</si>
  <si>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</si>
  <si>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</si>
  <si>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</si>
  <si>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</si>
  <si>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</si>
  <si>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</si>
  <si>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</si>
  <si>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</si>
  <si>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</si>
  <si>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</si>
  <si>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</si>
  <si>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</si>
  <si>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</si>
  <si>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</si>
  <si>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</si>
  <si>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</si>
  <si>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</si>
  <si>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</si>
  <si>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</si>
  <si>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</si>
  <si>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</si>
  <si>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</si>
  <si>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</si>
  <si>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</si>
  <si>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</si>
  <si>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</si>
  <si>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</si>
  <si>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</si>
  <si>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</si>
  <si>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</si>
  <si>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</si>
  <si>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</si>
  <si>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</si>
  <si>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</si>
  <si>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</si>
  <si>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</si>
  <si>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</si>
  <si>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</si>
  <si>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</si>
  <si>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</si>
  <si>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</si>
  <si>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</si>
  <si>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</si>
  <si>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</si>
  <si>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</si>
  <si>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</si>
  <si>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</si>
  <si>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</si>
  <si>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</si>
  <si>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</si>
  <si>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</si>
  <si>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</si>
  <si>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</si>
  <si>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</si>
  <si>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</si>
  <si>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</si>
  <si>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</si>
  <si>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</si>
  <si>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</si>
  <si>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</si>
  <si>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</si>
  <si>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</si>
  <si>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</si>
  <si>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</si>
  <si>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</si>
  <si>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</si>
  <si>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</si>
  <si>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</si>
  <si>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</si>
  <si>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</si>
  <si>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</si>
  <si>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</si>
  <si>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</si>
  <si>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</si>
  <si>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</si>
  <si>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</si>
  <si>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</si>
  <si>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</si>
  <si>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</si>
  <si>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</si>
  <si>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</si>
  <si>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</si>
  <si>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</si>
  <si>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</si>
  <si>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</si>
  <si>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</si>
  <si>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</si>
  <si>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</si>
  <si>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</si>
  <si>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</si>
  <si>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</si>
  <si>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</si>
  <si>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</si>
  <si>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</si>
  <si>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</si>
  <si>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</si>
  <si>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</si>
  <si>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</si>
  <si>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</si>
  <si>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</si>
  <si>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</si>
  <si>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</si>
  <si>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</si>
  <si>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</si>
  <si>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</si>
  <si>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</si>
  <si>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</si>
  <si>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</si>
  <si>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</si>
  <si>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</si>
  <si>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</si>
  <si>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</si>
  <si>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</si>
  <si>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</si>
  <si>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</si>
  <si>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</si>
  <si>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</si>
  <si>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</si>
  <si>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</si>
  <si>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</si>
  <si>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</si>
  <si>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</si>
  <si>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</si>
  <si>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</si>
  <si>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</si>
  <si>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</si>
  <si>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</si>
  <si>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</si>
  <si>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</si>
  <si>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</si>
  <si>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</si>
  <si>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</si>
  <si>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</si>
  <si>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</si>
  <si>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</si>
  <si>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</si>
  <si>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</si>
  <si>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</si>
  <si>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</si>
  <si>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</si>
  <si>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</si>
  <si>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</si>
  <si>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</si>
  <si>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</si>
  <si>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</si>
  <si>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</si>
  <si>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</si>
  <si>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</si>
  <si>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</si>
  <si>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</si>
  <si>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</si>
  <si>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</si>
  <si>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</si>
  <si>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</si>
  <si>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</si>
  <si>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</si>
  <si>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</si>
  <si>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</si>
  <si>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</si>
  <si>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</si>
  <si>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</si>
  <si>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</si>
  <si>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</si>
  <si>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</si>
  <si>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</si>
  <si>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</si>
  <si>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</si>
  <si>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</si>
  <si>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</si>
  <si>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</si>
  <si>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</si>
  <si>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</si>
  <si>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</si>
  <si>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</si>
  <si>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</si>
  <si>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</si>
  <si>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</si>
  <si>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</si>
  <si>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</si>
  <si>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</si>
  <si>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</si>
  <si>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</si>
  <si>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</si>
  <si>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</si>
  <si>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</si>
  <si>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</si>
  <si>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</si>
  <si>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</si>
  <si>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</si>
  <si>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</si>
  <si>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</si>
  <si>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</si>
  <si>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</si>
  <si>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</si>
  <si>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</si>
  <si>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</si>
  <si>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</si>
  <si>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</si>
  <si>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</si>
  <si>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</si>
  <si>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</si>
  <si>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</si>
  <si>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</si>
  <si>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</si>
  <si>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</si>
  <si>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</si>
  <si>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</si>
  <si>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</si>
  <si>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</si>
  <si>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</si>
  <si>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</si>
  <si>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</si>
  <si>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</si>
  <si>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</si>
  <si>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</si>
  <si>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</si>
  <si>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</si>
  <si>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</si>
  <si>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</si>
  <si>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</si>
  <si>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</si>
  <si>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</si>
  <si>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</si>
  <si>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</si>
  <si>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</si>
  <si>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</si>
  <si>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</si>
  <si>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</si>
  <si>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</si>
  <si>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</si>
  <si>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</si>
  <si>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</si>
  <si>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</si>
  <si>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</si>
  <si>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</si>
  <si>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</si>
  <si>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</si>
  <si>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</si>
  <si>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</si>
  <si>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</si>
  <si>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</si>
  <si>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</si>
  <si>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</si>
  <si>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</si>
  <si>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</si>
  <si>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</si>
  <si>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</si>
  <si>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</si>
  <si>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</si>
  <si>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</si>
  <si>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</si>
  <si>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</si>
  <si>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</si>
  <si>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</si>
  <si>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</si>
  <si>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</si>
  <si>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</si>
  <si>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</si>
  <si>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</si>
  <si>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</si>
  <si>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</si>
  <si>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</si>
  <si>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</si>
  <si>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</si>
  <si>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</si>
  <si>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</si>
  <si>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</si>
  <si>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</si>
  <si>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</si>
  <si>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</si>
  <si>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</si>
  <si>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</si>
  <si>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</si>
  <si>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</si>
  <si>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</si>
  <si>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</si>
  <si>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</si>
  <si>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</si>
  <si>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</si>
  <si>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</si>
  <si>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</si>
  <si>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</si>
  <si>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</si>
  <si>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</si>
  <si>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</si>
  <si>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</si>
  <si>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</si>
  <si>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</si>
  <si>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</si>
  <si>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</si>
  <si>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</si>
  <si>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</si>
  <si>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</si>
  <si>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</si>
  <si>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</si>
  <si>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</si>
  <si>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</si>
  <si>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</si>
  <si>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</si>
  <si>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</si>
  <si>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</si>
  <si>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</si>
  <si>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</si>
  <si>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</si>
  <si>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</si>
  <si>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</si>
  <si>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</si>
  <si>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</si>
  <si>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</si>
  <si>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</si>
  <si>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</si>
  <si>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</si>
  <si>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</si>
  <si>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</si>
  <si>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</si>
  <si>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</si>
  <si>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</si>
  <si>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</si>
  <si>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</si>
  <si>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</si>
  <si>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</si>
  <si>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</si>
  <si>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</si>
  <si>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</si>
  <si>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</si>
  <si>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</si>
  <si>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</si>
  <si>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</si>
  <si>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</si>
  <si>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</si>
  <si>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</si>
  <si>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</si>
  <si>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</si>
  <si>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</si>
  <si>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</si>
  <si>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</si>
  <si>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</si>
  <si>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</si>
  <si>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</si>
  <si>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</si>
  <si>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</si>
  <si>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</si>
  <si>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</si>
  <si>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</si>
  <si>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</si>
  <si>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</si>
  <si>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</si>
  <si>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</si>
  <si>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</si>
  <si>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</si>
  <si>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</si>
  <si>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</si>
  <si>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</si>
  <si>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</si>
  <si>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</si>
  <si>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</si>
  <si>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</si>
  <si>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</si>
  <si>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</si>
  <si>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</si>
  <si>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</si>
  <si>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</si>
  <si>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</si>
  <si>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</si>
  <si>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</si>
  <si>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</si>
  <si>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</si>
  <si>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</si>
  <si>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</si>
  <si>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</si>
  <si>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</si>
  <si>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</si>
  <si>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</si>
  <si>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</si>
  <si>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</si>
  <si>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</si>
  <si>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</si>
  <si>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</si>
  <si>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</si>
  <si>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</si>
  <si>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</si>
  <si>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</si>
  <si>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</si>
  <si>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</si>
  <si>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</si>
  <si>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</si>
  <si>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</si>
  <si>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</si>
  <si>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</si>
  <si>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</si>
  <si>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</si>
  <si>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</si>
  <si>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</si>
  <si>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</si>
  <si>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</si>
  <si>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</si>
  <si>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</si>
  <si>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</si>
  <si>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</si>
  <si>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</si>
  <si>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</si>
  <si>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</si>
  <si>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</si>
  <si>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</si>
  <si>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</si>
  <si>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</si>
  <si>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</si>
  <si>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</si>
  <si>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</si>
  <si>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</si>
  <si>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</si>
  <si>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</si>
  <si>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</si>
  <si>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</si>
  <si>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</si>
  <si>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</si>
  <si>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</si>
  <si>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</si>
  <si>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</si>
  <si>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</si>
  <si>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</si>
  <si>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</si>
  <si>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</si>
  <si>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</si>
  <si>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</si>
  <si>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</si>
  <si>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</si>
  <si>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</si>
  <si>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</si>
  <si>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</si>
  <si>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</si>
  <si>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</si>
  <si>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</si>
  <si>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</si>
  <si>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</si>
  <si>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</si>
  <si>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</si>
  <si>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</si>
  <si>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</si>
  <si>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</si>
  <si>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</si>
  <si>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</si>
  <si>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</si>
  <si>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</si>
  <si>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</si>
  <si>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</si>
  <si>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</si>
  <si>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</si>
  <si>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</si>
  <si>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</si>
  <si>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</si>
  <si>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</si>
  <si>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</si>
  <si>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</si>
  <si>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</si>
  <si>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</si>
  <si>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</si>
  <si>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</si>
  <si>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</si>
  <si>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</si>
  <si>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</si>
  <si>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</si>
  <si>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</si>
  <si>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</si>
  <si>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</si>
  <si>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</si>
  <si>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</si>
  <si>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</si>
  <si>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</si>
  <si>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</si>
  <si>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</si>
  <si>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</si>
  <si>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</si>
  <si>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</si>
  <si>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</si>
  <si>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</si>
  <si>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</si>
  <si>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</si>
  <si>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</si>
  <si>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</si>
  <si>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</si>
  <si>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</si>
  <si>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</si>
  <si>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</si>
  <si>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</si>
  <si>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</si>
  <si>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</si>
  <si>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</si>
  <si>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</si>
  <si>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</si>
  <si>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</si>
  <si>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</si>
  <si>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</si>
  <si>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</si>
  <si>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</si>
  <si>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</si>
  <si>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</si>
  <si>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</si>
  <si>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</si>
  <si>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</si>
  <si>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</si>
  <si>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</si>
  <si>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</si>
  <si>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</si>
  <si>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</si>
  <si>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</si>
  <si>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</si>
  <si>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</si>
  <si>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</si>
  <si>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</si>
  <si>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</si>
  <si>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</si>
  <si>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</si>
  <si>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</si>
  <si>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</si>
  <si>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</si>
  <si>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</si>
  <si>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</si>
  <si>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</si>
  <si>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</si>
  <si>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</si>
  <si>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</si>
  <si>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</si>
  <si>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</si>
  <si>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</si>
  <si>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</si>
  <si>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</si>
  <si>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</si>
  <si>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</si>
  <si>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</si>
  <si>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</si>
  <si>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</si>
  <si>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</si>
  <si>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</si>
  <si>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</si>
  <si>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</si>
  <si>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</si>
  <si>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</si>
  <si>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</si>
  <si>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</si>
  <si>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</si>
  <si>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</si>
  <si>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</si>
  <si>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</si>
  <si>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</si>
  <si>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</si>
  <si>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</si>
  <si>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</si>
  <si>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</si>
  <si>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</si>
  <si>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</si>
  <si>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</si>
  <si>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</si>
  <si>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</si>
  <si>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</si>
  <si>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</si>
  <si>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</si>
  <si>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</si>
  <si>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</si>
  <si>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</si>
  <si>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</si>
  <si>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</si>
  <si>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</si>
  <si>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</si>
  <si>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</si>
  <si>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</si>
  <si>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</si>
  <si>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</si>
  <si>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</si>
  <si>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</si>
  <si>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</si>
  <si>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</si>
  <si>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</si>
  <si>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</si>
  <si>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</si>
  <si>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</si>
  <si>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</si>
  <si>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</si>
  <si>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</si>
  <si>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</si>
  <si>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</si>
  <si>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</si>
  <si>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</si>
  <si>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</si>
  <si>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</si>
  <si>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</si>
  <si>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</si>
  <si>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</si>
  <si>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</si>
  <si>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</si>
  <si>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</si>
  <si>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</si>
  <si>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</si>
  <si>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</si>
  <si>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</si>
  <si>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</si>
  <si>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</si>
  <si>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</si>
  <si>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</si>
  <si>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</si>
  <si>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</si>
  <si>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</si>
  <si>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</si>
  <si>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</si>
  <si>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</si>
  <si>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</si>
  <si>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</si>
  <si>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</si>
  <si>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</si>
  <si>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</si>
  <si>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</si>
  <si>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</si>
  <si>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</si>
  <si>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</si>
  <si>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</si>
  <si>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</si>
  <si>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</si>
  <si>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</si>
  <si>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</si>
  <si>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</si>
  <si>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</si>
  <si>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</si>
  <si>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</si>
  <si>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</si>
  <si>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</si>
  <si>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</si>
  <si>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</si>
  <si>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</si>
  <si>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</si>
  <si>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</si>
  <si>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</si>
  <si>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</si>
  <si>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</si>
  <si>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</si>
  <si>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</si>
  <si>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</si>
  <si>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</si>
  <si>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</si>
  <si>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</si>
  <si>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</si>
  <si>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</si>
  <si>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</si>
  <si>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</si>
  <si>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</si>
  <si>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</si>
  <si>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</si>
  <si>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</si>
  <si>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</si>
  <si>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</si>
  <si>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</si>
  <si>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</si>
  <si>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</si>
  <si>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</si>
  <si>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</si>
  <si>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</si>
  <si>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</si>
  <si>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</si>
  <si>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</si>
  <si>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</si>
  <si>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</si>
  <si>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</si>
  <si>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</si>
  <si>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</si>
  <si>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</si>
  <si>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</si>
  <si>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</si>
  <si>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</si>
  <si>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</si>
  <si>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</si>
  <si>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</si>
  <si>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</si>
  <si>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</si>
  <si>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</si>
  <si>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</si>
  <si>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</si>
  <si>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</si>
  <si>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</si>
  <si>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</si>
  <si>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</si>
  <si>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</si>
  <si>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</si>
  <si>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</si>
  <si>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</si>
  <si>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</si>
  <si>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</si>
  <si>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</si>
  <si>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</si>
  <si>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</si>
  <si>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</si>
  <si>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</si>
  <si>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</si>
  <si>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</si>
  <si>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</si>
  <si>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</si>
  <si>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</si>
  <si>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</si>
  <si>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</si>
  <si>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</si>
  <si>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</si>
  <si>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</si>
  <si>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</si>
  <si>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</si>
  <si>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</si>
  <si>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</si>
  <si>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</si>
  <si>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</si>
  <si>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</si>
  <si>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</si>
  <si>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</si>
  <si>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</si>
  <si>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</si>
  <si>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</si>
  <si>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</si>
  <si>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</si>
  <si>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</si>
  <si>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</si>
  <si>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</si>
  <si>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</si>
  <si>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</si>
  <si>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</si>
  <si>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</si>
  <si>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</si>
  <si>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</si>
  <si>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</si>
  <si>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</si>
  <si>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</si>
  <si>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</si>
  <si>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</si>
  <si>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</si>
  <si>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</si>
  <si>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</si>
  <si>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</si>
  <si>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</si>
  <si>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</si>
  <si>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</si>
  <si>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</si>
  <si>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</si>
  <si>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</si>
  <si>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</si>
  <si>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</si>
  <si>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</si>
  <si>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</si>
  <si>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</si>
  <si>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</si>
  <si>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</si>
  <si>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</si>
  <si>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</si>
  <si>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</si>
  <si>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</si>
  <si>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</si>
  <si>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</si>
  <si>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</si>
  <si>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</si>
  <si>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</si>
  <si>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</si>
  <si>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</si>
  <si>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</si>
  <si>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</si>
  <si>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</si>
  <si>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</si>
  <si>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</si>
  <si>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</si>
  <si>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</si>
  <si>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</si>
  <si>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</si>
  <si>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</si>
  <si>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</si>
  <si>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</si>
  <si>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</si>
  <si>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</si>
  <si>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</si>
  <si>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</si>
  <si>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</si>
  <si>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</si>
  <si>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</si>
  <si>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</si>
  <si>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</si>
  <si>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</si>
  <si>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</si>
  <si>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</si>
  <si>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</si>
  <si>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</si>
  <si>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</si>
  <si>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</si>
  <si>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</si>
  <si>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</si>
  <si>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</si>
  <si>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</si>
  <si>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</si>
  <si>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</si>
  <si>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</si>
  <si>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</si>
  <si>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</si>
  <si>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</si>
  <si>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</si>
  <si>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</si>
  <si>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</si>
  <si>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</si>
  <si>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</si>
  <si>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</si>
  <si>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</si>
  <si>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</si>
  <si>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</si>
  <si>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</si>
  <si>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</si>
  <si>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</si>
  <si>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</si>
  <si>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</si>
  <si>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</si>
  <si>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</si>
  <si>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</si>
  <si>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</si>
  <si>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</si>
  <si>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</si>
  <si>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</si>
  <si>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</si>
  <si>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</si>
  <si>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</si>
  <si>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</si>
  <si>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</si>
  <si>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</si>
  <si>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</si>
  <si>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</si>
  <si>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</si>
  <si>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</si>
  <si>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</si>
  <si>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</si>
  <si>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</si>
  <si>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</si>
  <si>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</si>
  <si>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</si>
  <si>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</si>
  <si>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</si>
  <si>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</si>
  <si>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</si>
  <si>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</si>
  <si>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</si>
  <si>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</si>
  <si>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</si>
  <si>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</si>
  <si>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</si>
  <si>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</si>
  <si>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</si>
  <si>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</si>
  <si>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</si>
  <si>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</si>
  <si>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</si>
  <si>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</si>
  <si>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</si>
  <si>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</si>
  <si>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</si>
  <si>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</si>
  <si>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</si>
  <si>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</si>
  <si>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</si>
  <si>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</si>
  <si>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</si>
  <si>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</si>
  <si>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</si>
  <si>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</si>
  <si>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</si>
  <si>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</si>
  <si>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</si>
  <si>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</si>
  <si>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</si>
  <si>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</si>
  <si>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</si>
  <si>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</si>
  <si>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</si>
  <si>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</si>
  <si>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</si>
  <si>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</si>
  <si>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</si>
  <si>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</si>
  <si>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</si>
  <si>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</si>
  <si>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</si>
  <si>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</si>
  <si>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</si>
  <si>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</si>
  <si>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</si>
  <si>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</si>
  <si>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</si>
  <si>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</si>
  <si>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</si>
  <si>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</si>
  <si>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</si>
  <si>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</si>
  <si>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</si>
  <si>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</si>
  <si>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</si>
  <si>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</si>
  <si>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</si>
  <si>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</si>
  <si>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</si>
  <si>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</si>
  <si>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</si>
  <si>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</si>
  <si>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</si>
  <si>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</si>
  <si>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</si>
  <si>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</si>
  <si>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</si>
  <si>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</si>
  <si>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</si>
  <si>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</si>
  <si>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</si>
  <si>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</si>
  <si>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</si>
  <si>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</si>
  <si>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</si>
  <si>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</si>
  <si>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</si>
  <si>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</si>
  <si>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</si>
  <si>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</si>
  <si>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</si>
  <si>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</si>
  <si>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</si>
  <si>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</si>
  <si>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</si>
  <si>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</si>
  <si>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</si>
  <si>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</si>
  <si>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</si>
  <si>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</si>
  <si>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</si>
  <si>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</si>
  <si>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</si>
  <si>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</si>
  <si>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</si>
  <si>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</si>
  <si>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</si>
  <si>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</si>
  <si>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</si>
  <si>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</si>
  <si>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</si>
  <si>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</si>
  <si>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</si>
  <si>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</si>
  <si>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</si>
  <si>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</si>
  <si>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</si>
  <si>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</si>
  <si>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</si>
  <si>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</si>
  <si>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</si>
  <si>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</si>
  <si>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</si>
  <si>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</si>
  <si>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</si>
  <si>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</si>
  <si>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</si>
  <si>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</si>
  <si>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</si>
  <si>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</si>
  <si>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</si>
  <si>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</si>
  <si>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</si>
  <si>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</si>
  <si>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</si>
  <si>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</si>
  <si>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</si>
  <si>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</si>
  <si>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</si>
  <si>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</si>
  <si>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</si>
  <si>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</si>
  <si>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</si>
  <si>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</si>
  <si>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</si>
  <si>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</si>
  <si>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</si>
  <si>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</si>
  <si>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</si>
  <si>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</si>
  <si>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</si>
  <si>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</si>
  <si>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</si>
  <si>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</si>
  <si>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</si>
  <si>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</si>
  <si>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</si>
  <si>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</si>
  <si>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</si>
  <si>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</si>
  <si>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</si>
  <si>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</si>
  <si>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</si>
  <si>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</si>
  <si>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</si>
  <si>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</si>
  <si>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</si>
  <si>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</si>
  <si>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</si>
  <si>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</si>
  <si>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</si>
  <si>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</si>
  <si>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</si>
  <si>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</si>
  <si>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</si>
  <si>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</si>
  <si>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</si>
  <si>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</si>
  <si>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</si>
  <si>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</si>
  <si>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</si>
  <si>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</si>
  <si>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</si>
  <si>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</si>
  <si>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</si>
  <si>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</si>
  <si>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</si>
  <si>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</si>
  <si>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</si>
  <si>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</si>
  <si>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</si>
  <si>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</si>
  <si>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</si>
  <si>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</si>
  <si>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</si>
  <si>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</si>
  <si>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</si>
  <si>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</si>
  <si>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</si>
  <si>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</si>
  <si>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</si>
  <si>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</si>
  <si>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</si>
  <si>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</si>
  <si>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</si>
  <si>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</si>
  <si>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</si>
  <si>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</si>
  <si>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</si>
  <si>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</si>
  <si>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</si>
  <si>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</si>
  <si>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</si>
  <si>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</si>
  <si>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</si>
  <si>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</si>
  <si>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</si>
  <si>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</si>
  <si>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</si>
  <si>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</si>
  <si>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</si>
  <si>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</si>
  <si>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</si>
  <si>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</si>
  <si>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</si>
  <si>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</si>
  <si>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</si>
  <si>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</si>
  <si>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</si>
  <si>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</si>
  <si>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</si>
  <si>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</si>
  <si>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</si>
  <si>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</si>
  <si>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</si>
  <si>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</si>
  <si>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</si>
  <si>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</si>
  <si>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</si>
  <si>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</si>
  <si>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</si>
  <si>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</si>
  <si>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</si>
  <si>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</si>
  <si>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</si>
  <si>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</si>
  <si>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</si>
  <si>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</si>
  <si>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</si>
  <si>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</si>
  <si>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</si>
  <si>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</si>
  <si>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</si>
  <si>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</si>
  <si>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</si>
  <si>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</si>
  <si>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</si>
  <si>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</si>
  <si>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</si>
  <si>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</si>
  <si>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</si>
  <si>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</si>
  <si>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</si>
  <si>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</si>
  <si>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</si>
  <si>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</si>
  <si>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</si>
  <si>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</si>
  <si>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</si>
  <si>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</si>
  <si>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</si>
  <si>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</si>
  <si>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</si>
  <si>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</si>
  <si>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</si>
  <si>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</si>
  <si>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</si>
  <si>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</si>
  <si>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</si>
  <si>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</si>
  <si>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</si>
  <si>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</si>
  <si>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</si>
  <si>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</si>
  <si>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</si>
  <si>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</si>
  <si>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</si>
  <si>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</si>
  <si>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</si>
  <si>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</si>
  <si>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</si>
  <si>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</si>
  <si>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</si>
  <si>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</si>
  <si>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</si>
  <si>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</si>
  <si>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</si>
  <si>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</si>
  <si>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</si>
  <si>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</si>
  <si>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</si>
  <si>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</si>
  <si>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</si>
  <si>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</si>
  <si>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</si>
  <si>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</si>
  <si>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</si>
  <si>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</si>
  <si>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</si>
  <si>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</si>
  <si>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</si>
  <si>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</si>
  <si>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</si>
  <si>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</si>
  <si>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</si>
  <si>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</si>
  <si>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</si>
  <si>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</si>
  <si>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</si>
  <si>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</si>
  <si>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</si>
  <si>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</si>
  <si>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</si>
  <si>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</si>
  <si>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</si>
  <si>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</si>
  <si>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</si>
  <si>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</si>
  <si>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</si>
  <si>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</si>
  <si>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</si>
  <si>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</si>
  <si>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</si>
  <si>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</si>
  <si>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</si>
  <si>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</si>
  <si>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</si>
  <si>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</si>
  <si>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</si>
  <si>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</si>
  <si>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</si>
  <si>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</si>
  <si>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</si>
  <si>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</si>
  <si>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</si>
  <si>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</si>
  <si>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</si>
  <si>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</si>
  <si>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</si>
  <si>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</si>
  <si>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</si>
  <si>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</si>
  <si>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</si>
  <si>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</si>
  <si>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</si>
  <si>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</si>
  <si>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</si>
  <si>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</si>
  <si>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</si>
  <si>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</si>
  <si>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</si>
  <si>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</si>
  <si>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</si>
  <si>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</si>
  <si>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</si>
  <si>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</si>
  <si>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</si>
  <si>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</si>
  <si>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</si>
  <si>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</si>
  <si>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</si>
  <si>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</si>
  <si>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</si>
  <si>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</si>
  <si>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</si>
  <si>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</si>
  <si>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</si>
  <si>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</si>
  <si>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</si>
  <si>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</si>
  <si>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</si>
  <si>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</si>
  <si>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</si>
  <si>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</si>
  <si>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</si>
  <si>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</si>
  <si>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</si>
  <si>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</si>
  <si>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</si>
  <si>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</si>
  <si>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</si>
  <si>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</si>
  <si>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</si>
  <si>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</si>
  <si>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</si>
  <si>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</si>
  <si>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</si>
  <si>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</si>
  <si>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</si>
  <si>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</si>
  <si>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</si>
  <si>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</si>
  <si>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</si>
  <si>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</si>
  <si>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</si>
  <si>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</si>
  <si>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</si>
  <si>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</si>
  <si>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</si>
  <si>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</si>
  <si>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</si>
  <si>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</si>
  <si>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</si>
  <si>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</si>
  <si>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</si>
  <si>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</si>
  <si>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</si>
  <si>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</si>
  <si>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</si>
  <si>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</si>
  <si>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</si>
  <si>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</si>
  <si>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</si>
  <si>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</si>
  <si>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</si>
  <si>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</si>
  <si>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</si>
  <si>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</si>
  <si>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</si>
  <si>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</si>
  <si>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</si>
  <si>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</si>
  <si>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</si>
  <si>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</si>
  <si>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</si>
  <si>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</si>
  <si>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</si>
  <si>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</si>
  <si>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</si>
  <si>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</si>
  <si>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</si>
  <si>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</si>
  <si>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</si>
  <si>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</si>
  <si>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</si>
  <si>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</si>
  <si>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</si>
  <si>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</si>
  <si>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</si>
  <si>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</si>
  <si>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</si>
  <si>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</si>
  <si>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</si>
  <si>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</si>
  <si>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</si>
  <si>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</si>
  <si>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</si>
  <si>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</si>
  <si>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</si>
  <si>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</si>
  <si>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</si>
  <si>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</si>
  <si>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</si>
  <si>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</si>
  <si>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</si>
  <si>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</si>
  <si>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</si>
  <si>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</si>
  <si>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</si>
  <si>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</si>
  <si>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</si>
  <si>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</si>
  <si>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</si>
  <si>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</si>
  <si>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</si>
  <si>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</si>
  <si>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</si>
  <si>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</si>
  <si>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</si>
  <si>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</si>
  <si>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</si>
  <si>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</si>
  <si>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</si>
  <si>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</si>
  <si>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</si>
  <si>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</si>
  <si>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</si>
  <si>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</si>
  <si>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</si>
  <si>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</si>
  <si>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</si>
  <si>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</si>
  <si>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</si>
  <si>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</si>
  <si>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</si>
  <si>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</si>
  <si>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</si>
  <si>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</si>
  <si>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</si>
  <si>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</si>
  <si>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</si>
  <si>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</si>
  <si>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</si>
  <si>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</si>
  <si>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</si>
  <si>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</si>
  <si>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</si>
  <si>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</si>
  <si>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</si>
  <si>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</si>
  <si>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Јужнобанатска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</si>
</sst>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3363</c:v>
                </c:pt>
                <c:pt idx="1">
                  <c:v>4001</c:v>
                </c:pt>
                <c:pt idx="2">
                  <c:v>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3292</c:v>
                </c:pt>
                <c:pt idx="1">
                  <c:v>3949</c:v>
                </c:pt>
                <c:pt idx="2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036800"/>
        <c:axId val="103038336"/>
      </c:barChart>
      <c:catAx>
        <c:axId val="1030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038336"/>
        <c:crosses val="autoZero"/>
        <c:auto val="1"/>
        <c:lblAlgn val="ctr"/>
        <c:lblOffset val="100"/>
        <c:noMultiLvlLbl val="0"/>
      </c:catAx>
      <c:valAx>
        <c:axId val="103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03680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22823</c:v>
                </c:pt>
                <c:pt idx="1">
                  <c:v>18503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857408"/>
        <c:axId val="105858944"/>
      </c:barChart>
      <c:catAx>
        <c:axId val="10585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858944"/>
        <c:crosses val="autoZero"/>
        <c:auto val="1"/>
        <c:lblAlgn val="ctr"/>
        <c:lblOffset val="100"/>
        <c:noMultiLvlLbl val="0"/>
      </c:catAx>
      <c:valAx>
        <c:axId val="105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5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14133</c:v>
                </c:pt>
                <c:pt idx="1">
                  <c:v>13098</c:v>
                </c:pt>
                <c:pt idx="2">
                  <c:v>12306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867520"/>
        <c:axId val="105873408"/>
      </c:barChart>
      <c:catAx>
        <c:axId val="1058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73408"/>
        <c:crosses val="autoZero"/>
        <c:auto val="1"/>
        <c:lblAlgn val="ctr"/>
        <c:lblOffset val="100"/>
        <c:noMultiLvlLbl val="0"/>
      </c:catAx>
      <c:valAx>
        <c:axId val="10587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6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235</c:v>
                </c:pt>
                <c:pt idx="1">
                  <c:v>278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896576"/>
        <c:axId val="105898368"/>
      </c:barChart>
      <c:catAx>
        <c:axId val="10589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98368"/>
        <c:crosses val="autoZero"/>
        <c:auto val="1"/>
        <c:lblAlgn val="ctr"/>
        <c:lblOffset val="100"/>
        <c:noMultiLvlLbl val="0"/>
      </c:catAx>
      <c:valAx>
        <c:axId val="105898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58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564</c:v>
                </c:pt>
                <c:pt idx="1">
                  <c:v>489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943808"/>
        <c:axId val="105945344"/>
      </c:barChart>
      <c:catAx>
        <c:axId val="10594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45344"/>
        <c:crosses val="autoZero"/>
        <c:auto val="1"/>
        <c:lblAlgn val="ctr"/>
        <c:lblOffset val="100"/>
        <c:noMultiLvlLbl val="0"/>
      </c:catAx>
      <c:valAx>
        <c:axId val="10594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4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386</c:v>
                </c:pt>
                <c:pt idx="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963904"/>
        <c:axId val="105965440"/>
      </c:barChart>
      <c:catAx>
        <c:axId val="10596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65440"/>
        <c:crosses val="autoZero"/>
        <c:auto val="1"/>
        <c:lblAlgn val="ctr"/>
        <c:lblOffset val="100"/>
        <c:noMultiLvlLbl val="0"/>
      </c:catAx>
      <c:valAx>
        <c:axId val="105965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6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799.66399999999999</c:v>
                </c:pt>
                <c:pt idx="1">
                  <c:v>890.904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65920"/>
        <c:axId val="106067456"/>
      </c:barChart>
      <c:catAx>
        <c:axId val="10606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67456"/>
        <c:crosses val="autoZero"/>
        <c:auto val="1"/>
        <c:lblAlgn val="ctr"/>
        <c:lblOffset val="100"/>
        <c:noMultiLvlLbl val="0"/>
      </c:catAx>
      <c:valAx>
        <c:axId val="106067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65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87591</c:v>
                </c:pt>
                <c:pt idx="1">
                  <c:v>86026</c:v>
                </c:pt>
                <c:pt idx="2">
                  <c:v>87170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96512"/>
        <c:axId val="106098048"/>
      </c:barChart>
      <c:catAx>
        <c:axId val="10609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98048"/>
        <c:crosses val="autoZero"/>
        <c:auto val="1"/>
        <c:lblAlgn val="ctr"/>
        <c:lblOffset val="100"/>
        <c:noMultiLvlLbl val="0"/>
      </c:catAx>
      <c:valAx>
        <c:axId val="10609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96512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3.3</c:v>
                </c:pt>
                <c:pt idx="2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20576"/>
        <c:axId val="106522112"/>
      </c:barChart>
      <c:catAx>
        <c:axId val="1065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22112"/>
        <c:crosses val="autoZero"/>
        <c:auto val="1"/>
        <c:lblAlgn val="ctr"/>
        <c:lblOffset val="100"/>
        <c:noMultiLvlLbl val="0"/>
      </c:catAx>
      <c:valAx>
        <c:axId val="1065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2057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17.3</c:v>
                </c:pt>
                <c:pt idx="1">
                  <c:v>26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542976"/>
        <c:axId val="106544512"/>
      </c:barChart>
      <c:catAx>
        <c:axId val="1065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544512"/>
        <c:crosses val="autoZero"/>
        <c:auto val="1"/>
        <c:lblAlgn val="ctr"/>
        <c:lblOffset val="100"/>
        <c:noMultiLvlLbl val="0"/>
      </c:catAx>
      <c:valAx>
        <c:axId val="10654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54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17.496722957693574</c:v>
                </c:pt>
                <c:pt idx="1">
                  <c:v>59.976389964201672</c:v>
                </c:pt>
                <c:pt idx="2">
                  <c:v>22.526887078104757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901</c:v>
                </c:pt>
                <c:pt idx="1">
                  <c:v>1203</c:v>
                </c:pt>
                <c:pt idx="2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358</c:v>
                </c:pt>
                <c:pt idx="1">
                  <c:v>436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059456"/>
        <c:axId val="103060992"/>
      </c:barChart>
      <c:catAx>
        <c:axId val="103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060992"/>
        <c:crosses val="autoZero"/>
        <c:auto val="1"/>
        <c:lblAlgn val="ctr"/>
        <c:lblOffset val="100"/>
        <c:noMultiLvlLbl val="0"/>
      </c:catAx>
      <c:valAx>
        <c:axId val="10306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0594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376</c:v>
                </c:pt>
                <c:pt idx="1">
                  <c:v>391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26</c:v>
                </c:pt>
                <c:pt idx="1">
                  <c:v>31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685568"/>
        <c:axId val="106687104"/>
      </c:barChart>
      <c:catAx>
        <c:axId val="10668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687104"/>
        <c:crosses val="autoZero"/>
        <c:auto val="1"/>
        <c:lblAlgn val="ctr"/>
        <c:lblOffset val="100"/>
        <c:noMultiLvlLbl val="0"/>
      </c:catAx>
      <c:valAx>
        <c:axId val="106687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68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722816"/>
        <c:axId val="106724352"/>
      </c:barChart>
      <c:catAx>
        <c:axId val="10672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24352"/>
        <c:crosses val="autoZero"/>
        <c:auto val="1"/>
        <c:lblAlgn val="ctr"/>
        <c:lblOffset val="100"/>
        <c:noMultiLvlLbl val="0"/>
      </c:catAx>
      <c:valAx>
        <c:axId val="10672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102.3</c:v>
                </c:pt>
                <c:pt idx="1">
                  <c:v>105.2</c:v>
                </c:pt>
                <c:pt idx="2">
                  <c:v>102.6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100.8</c:v>
                </c:pt>
                <c:pt idx="1">
                  <c:v>108.6</c:v>
                </c:pt>
                <c:pt idx="2">
                  <c:v>109.9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68256"/>
        <c:axId val="106769792"/>
      </c:barChart>
      <c:catAx>
        <c:axId val="1067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69792"/>
        <c:crosses val="autoZero"/>
        <c:auto val="1"/>
        <c:lblAlgn val="ctr"/>
        <c:lblOffset val="100"/>
        <c:noMultiLvlLbl val="0"/>
      </c:catAx>
      <c:valAx>
        <c:axId val="1067697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682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7376</c:v>
                </c:pt>
                <c:pt idx="1">
                  <c:v>6470</c:v>
                </c:pt>
                <c:pt idx="2">
                  <c:v>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791296"/>
        <c:axId val="106792832"/>
      </c:barChart>
      <c:catAx>
        <c:axId val="1067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92832"/>
        <c:crosses val="autoZero"/>
        <c:auto val="1"/>
        <c:lblAlgn val="ctr"/>
        <c:lblOffset val="100"/>
        <c:noMultiLvlLbl val="0"/>
      </c:catAx>
      <c:valAx>
        <c:axId val="1067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9129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190</c:v>
                </c:pt>
                <c:pt idx="1">
                  <c:v>228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233</c:v>
                </c:pt>
                <c:pt idx="1">
                  <c:v>268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828160"/>
        <c:axId val="106829696"/>
      </c:barChart>
      <c:catAx>
        <c:axId val="10682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29696"/>
        <c:crosses val="autoZero"/>
        <c:auto val="1"/>
        <c:lblAlgn val="ctr"/>
        <c:lblOffset val="100"/>
        <c:noMultiLvlLbl val="0"/>
      </c:catAx>
      <c:valAx>
        <c:axId val="10682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281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885</c:v>
                </c:pt>
                <c:pt idx="1">
                  <c:v>889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1320</c:v>
                </c:pt>
                <c:pt idx="1">
                  <c:v>1358</c:v>
                </c:pt>
                <c:pt idx="2">
                  <c:v>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869504"/>
        <c:axId val="106871040"/>
      </c:barChart>
      <c:catAx>
        <c:axId val="1068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71040"/>
        <c:crosses val="autoZero"/>
        <c:auto val="1"/>
        <c:lblAlgn val="ctr"/>
        <c:lblOffset val="100"/>
        <c:noMultiLvlLbl val="0"/>
      </c:catAx>
      <c:valAx>
        <c:axId val="10687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6950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2.2494691574743393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2.346055667558431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2.3951154822043188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2.551110361586165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2.3399231907276952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2.550343801982323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2.7898936781829473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3.2210834553440701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3.4012249622469395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3.5158256230213181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3.3418165929491845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3.5219580998520539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3.8726591186097679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4.3180302484419677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3.7220301564548151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2.1613148030325098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1.5894613385663801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1.0839152798325833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043456"/>
        <c:axId val="107045248"/>
      </c:barChart>
      <c:catAx>
        <c:axId val="1070434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7045248"/>
        <c:crosses val="autoZero"/>
        <c:auto val="1"/>
        <c:lblAlgn val="ctr"/>
        <c:lblOffset val="100"/>
        <c:noMultiLvlLbl val="0"/>
      </c:catAx>
      <c:valAx>
        <c:axId val="1070452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7043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2.3954987620062398</c:v>
                </c:pt>
                <c:pt idx="1">
                  <c:v>2.4805868780327014</c:v>
                </c:pt>
                <c:pt idx="2">
                  <c:v>2.5231309360459324</c:v>
                </c:pt>
                <c:pt idx="3">
                  <c:v>2.6442473534529678</c:v>
                </c:pt>
                <c:pt idx="4">
                  <c:v>2.5242807754516949</c:v>
                </c:pt>
                <c:pt idx="5">
                  <c:v>2.8025419116463399</c:v>
                </c:pt>
                <c:pt idx="6">
                  <c:v>3.020628118939388</c:v>
                </c:pt>
                <c:pt idx="7">
                  <c:v>3.3728622569047859</c:v>
                </c:pt>
                <c:pt idx="8">
                  <c:v>3.6794860984415845</c:v>
                </c:pt>
                <c:pt idx="9">
                  <c:v>3.5867323863767031</c:v>
                </c:pt>
                <c:pt idx="10">
                  <c:v>3.4196223927391474</c:v>
                </c:pt>
                <c:pt idx="11">
                  <c:v>3.3521651476010517</c:v>
                </c:pt>
                <c:pt idx="12">
                  <c:v>3.5748507125171516</c:v>
                </c:pt>
                <c:pt idx="13">
                  <c:v>3.7940867592159631</c:v>
                </c:pt>
                <c:pt idx="14">
                  <c:v>2.9343901635071634</c:v>
                </c:pt>
                <c:pt idx="15">
                  <c:v>1.4403654956191119</c:v>
                </c:pt>
                <c:pt idx="16">
                  <c:v>0.94018535411220894</c:v>
                </c:pt>
                <c:pt idx="17">
                  <c:v>0.54310747932205472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061632"/>
        <c:axId val="107063168"/>
      </c:barChart>
      <c:catAx>
        <c:axId val="107061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7063168"/>
        <c:crosses val="autoZero"/>
        <c:auto val="1"/>
        <c:lblAlgn val="ctr"/>
        <c:lblOffset val="100"/>
        <c:noMultiLvlLbl val="0"/>
      </c:catAx>
      <c:valAx>
        <c:axId val="1070631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0616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0.40545263893743444</c:v>
                </c:pt>
                <c:pt idx="1">
                  <c:v>0.4724641960726414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1.8839566585110101</c:v>
                </c:pt>
                <c:pt idx="1">
                  <c:v>1.0584305329986712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7.5218455085634393</c:v>
                </c:pt>
                <c:pt idx="1">
                  <c:v>4.1257566809390225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22.389898636840265</c:v>
                </c:pt>
                <c:pt idx="1">
                  <c:v>18.778606230621588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49.231038098566934</c:v>
                </c:pt>
                <c:pt idx="1">
                  <c:v>60.523401742211725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6.1709192590003497</c:v>
                </c:pt>
                <c:pt idx="1">
                  <c:v>4.7246419607264141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12.396889199580565</c:v>
                </c:pt>
                <c:pt idx="1">
                  <c:v>10.316698656429942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156992"/>
        <c:axId val="107158528"/>
      </c:barChart>
      <c:catAx>
        <c:axId val="10715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158528"/>
        <c:crosses val="autoZero"/>
        <c:auto val="1"/>
        <c:lblAlgn val="ctr"/>
        <c:lblOffset val="100"/>
        <c:noMultiLvlLbl val="0"/>
      </c:catAx>
      <c:valAx>
        <c:axId val="10715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15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27.537574274729117</c:v>
                </c:pt>
                <c:pt idx="1">
                  <c:v>23.534622766868448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30.428171967843408</c:v>
                </c:pt>
                <c:pt idx="1">
                  <c:v>36.19426398936956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41.578119538622857</c:v>
                </c:pt>
                <c:pt idx="1">
                  <c:v>39.727594861951872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0.4561342188046138</c:v>
                </c:pt>
                <c:pt idx="1">
                  <c:v>0.54351838181012846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239296"/>
        <c:axId val="107240832"/>
      </c:barChart>
      <c:catAx>
        <c:axId val="10723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240832"/>
        <c:crosses val="autoZero"/>
        <c:auto val="1"/>
        <c:lblAlgn val="ctr"/>
        <c:lblOffset val="100"/>
        <c:noMultiLvlLbl val="0"/>
      </c:catAx>
      <c:valAx>
        <c:axId val="107240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239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9565</c:v>
                </c:pt>
                <c:pt idx="1">
                  <c:v>8798</c:v>
                </c:pt>
                <c:pt idx="2">
                  <c:v>8108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8275</c:v>
                </c:pt>
                <c:pt idx="1">
                  <c:v>7438</c:v>
                </c:pt>
                <c:pt idx="2">
                  <c:v>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081088"/>
        <c:axId val="103082624"/>
      </c:barChart>
      <c:catAx>
        <c:axId val="1030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82624"/>
        <c:crosses val="autoZero"/>
        <c:auto val="1"/>
        <c:lblAlgn val="ctr"/>
        <c:lblOffset val="100"/>
        <c:noMultiLvlLbl val="0"/>
      </c:catAx>
      <c:valAx>
        <c:axId val="1030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810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151</c:v>
                </c:pt>
                <c:pt idx="3">
                  <c:v>232</c:v>
                </c:pt>
                <c:pt idx="4">
                  <c:v>302</c:v>
                </c:pt>
                <c:pt idx="5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139</c:v>
                </c:pt>
                <c:pt idx="3">
                  <c:v>237</c:v>
                </c:pt>
                <c:pt idx="4">
                  <c:v>228</c:v>
                </c:pt>
                <c:pt idx="5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7276544"/>
        <c:axId val="107282432"/>
      </c:barChart>
      <c:catAx>
        <c:axId val="10727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82432"/>
        <c:crosses val="autoZero"/>
        <c:auto val="1"/>
        <c:lblAlgn val="ctr"/>
        <c:lblOffset val="100"/>
        <c:noMultiLvlLbl val="0"/>
      </c:catAx>
      <c:valAx>
        <c:axId val="107282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76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0.7</c:v>
                </c:pt>
                <c:pt idx="3">
                  <c:v>0.53</c:v>
                </c:pt>
                <c:pt idx="4">
                  <c:v>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7311104"/>
        <c:axId val="107312640"/>
      </c:barChart>
      <c:catAx>
        <c:axId val="1073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312640"/>
        <c:crosses val="autoZero"/>
        <c:auto val="1"/>
        <c:lblAlgn val="ctr"/>
        <c:lblOffset val="100"/>
        <c:noMultiLvlLbl val="0"/>
      </c:catAx>
      <c:valAx>
        <c:axId val="1073126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3111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14.19753086419753</c:v>
                </c:pt>
                <c:pt idx="1">
                  <c:v>62.358332310461925</c:v>
                </c:pt>
                <c:pt idx="2">
                  <c:v>15.897353131052292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85.802469135802468</c:v>
                </c:pt>
                <c:pt idx="1">
                  <c:v>37.641667689538075</c:v>
                </c:pt>
                <c:pt idx="2">
                  <c:v>84.102646868947701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429888"/>
        <c:axId val="107431424"/>
      </c:barChart>
      <c:catAx>
        <c:axId val="107429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431424"/>
        <c:crosses val="autoZero"/>
        <c:auto val="1"/>
        <c:lblAlgn val="ctr"/>
        <c:lblOffset val="100"/>
        <c:noMultiLvlLbl val="0"/>
      </c:catAx>
      <c:valAx>
        <c:axId val="1074314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429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1134</c:v>
                </c:pt>
                <c:pt idx="1">
                  <c:v>1148</c:v>
                </c:pt>
                <c:pt idx="2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1216</c:v>
                </c:pt>
                <c:pt idx="1">
                  <c:v>1226</c:v>
                </c:pt>
                <c:pt idx="2">
                  <c:v>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745664"/>
        <c:axId val="107747200"/>
      </c:barChart>
      <c:catAx>
        <c:axId val="1077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747200"/>
        <c:crosses val="autoZero"/>
        <c:auto val="1"/>
        <c:lblAlgn val="ctr"/>
        <c:lblOffset val="100"/>
        <c:noMultiLvlLbl val="0"/>
      </c:catAx>
      <c:valAx>
        <c:axId val="107747200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7745664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2295</c:v>
                </c:pt>
                <c:pt idx="1">
                  <c:v>2791</c:v>
                </c:pt>
                <c:pt idx="2">
                  <c:v>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2417</c:v>
                </c:pt>
                <c:pt idx="1">
                  <c:v>2803</c:v>
                </c:pt>
                <c:pt idx="2">
                  <c:v>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795200"/>
        <c:axId val="107796736"/>
      </c:barChart>
      <c:catAx>
        <c:axId val="1077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796736"/>
        <c:crosses val="autoZero"/>
        <c:auto val="1"/>
        <c:lblAlgn val="ctr"/>
        <c:lblOffset val="100"/>
        <c:noMultiLvlLbl val="0"/>
      </c:catAx>
      <c:valAx>
        <c:axId val="10779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77952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27.120675281367234</c:v>
                </c:pt>
                <c:pt idx="1">
                  <c:v>29.946246163340206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27.587015423092954</c:v>
                </c:pt>
                <c:pt idx="1">
                  <c:v>28.029946246163341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16.558982909545644</c:v>
                </c:pt>
                <c:pt idx="1">
                  <c:v>18.870682235250175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13.711442267611504</c:v>
                </c:pt>
                <c:pt idx="1">
                  <c:v>14.90653977946311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7.9251771571488119</c:v>
                </c:pt>
                <c:pt idx="1">
                  <c:v>5.182129691280835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7.0967069612338483</c:v>
                </c:pt>
                <c:pt idx="1">
                  <c:v>3.0644558845023302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8070400"/>
        <c:axId val="108071936"/>
      </c:barChart>
      <c:catAx>
        <c:axId val="10807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71936"/>
        <c:crosses val="autoZero"/>
        <c:auto val="1"/>
        <c:lblAlgn val="ctr"/>
        <c:lblOffset val="100"/>
        <c:noMultiLvlLbl val="0"/>
      </c:catAx>
      <c:valAx>
        <c:axId val="108071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70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52.58</c:v>
                </c:pt>
                <c:pt idx="1">
                  <c:v>39.46</c:v>
                </c:pt>
                <c:pt idx="2">
                  <c:v>6.3</c:v>
                </c:pt>
                <c:pt idx="3">
                  <c:v>1.1499999999999999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55.42</c:v>
                </c:pt>
                <c:pt idx="1">
                  <c:v>35.049999999999997</c:v>
                </c:pt>
                <c:pt idx="2">
                  <c:v>7.43</c:v>
                </c:pt>
                <c:pt idx="3">
                  <c:v>1.48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8122112"/>
        <c:axId val="108123648"/>
      </c:barChart>
      <c:catAx>
        <c:axId val="1081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123648"/>
        <c:crosses val="autoZero"/>
        <c:auto val="1"/>
        <c:lblAlgn val="ctr"/>
        <c:lblOffset val="100"/>
        <c:noMultiLvlLbl val="0"/>
      </c:catAx>
      <c:valAx>
        <c:axId val="10812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122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61501</c:v>
                </c:pt>
                <c:pt idx="1">
                  <c:v>69427</c:v>
                </c:pt>
                <c:pt idx="2">
                  <c:v>79692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157184"/>
        <c:axId val="108167168"/>
      </c:barChart>
      <c:catAx>
        <c:axId val="1081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167168"/>
        <c:crosses val="autoZero"/>
        <c:auto val="1"/>
        <c:lblAlgn val="ctr"/>
        <c:lblOffset val="100"/>
        <c:noMultiLvlLbl val="0"/>
      </c:catAx>
      <c:valAx>
        <c:axId val="1081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15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36084</c:v>
                </c:pt>
                <c:pt idx="1">
                  <c:v>37196</c:v>
                </c:pt>
                <c:pt idx="2">
                  <c:v>38133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45192</c:v>
                </c:pt>
                <c:pt idx="1">
                  <c:v>45934</c:v>
                </c:pt>
                <c:pt idx="2">
                  <c:v>46238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202240"/>
        <c:axId val="108216320"/>
      </c:barChart>
      <c:catAx>
        <c:axId val="10820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16320"/>
        <c:crosses val="autoZero"/>
        <c:auto val="1"/>
        <c:lblAlgn val="ctr"/>
        <c:lblOffset val="100"/>
        <c:noMultiLvlLbl val="0"/>
      </c:catAx>
      <c:valAx>
        <c:axId val="1082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02240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30.7</c:v>
                </c:pt>
                <c:pt idx="1">
                  <c:v>22.5</c:v>
                </c:pt>
                <c:pt idx="2">
                  <c:v>4</c:v>
                </c:pt>
                <c:pt idx="3">
                  <c:v>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</c:v>
                </c:pt>
                <c:pt idx="1">
                  <c:v>55.9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93.590633991467413</c:v>
                </c:pt>
                <c:pt idx="1">
                  <c:v>96.968500049372963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6.4093660085325928</c:v>
                </c:pt>
                <c:pt idx="1">
                  <c:v>3.0314999506270364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8648704"/>
        <c:axId val="108654592"/>
      </c:barChart>
      <c:catAx>
        <c:axId val="10864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654592"/>
        <c:crosses val="autoZero"/>
        <c:auto val="1"/>
        <c:lblAlgn val="ctr"/>
        <c:lblOffset val="100"/>
        <c:noMultiLvlLbl val="0"/>
      </c:catAx>
      <c:valAx>
        <c:axId val="108654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64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15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675840"/>
        <c:axId val="108677376"/>
      </c:barChart>
      <c:catAx>
        <c:axId val="1086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77376"/>
        <c:crosses val="autoZero"/>
        <c:auto val="1"/>
        <c:lblAlgn val="ctr"/>
        <c:lblOffset val="100"/>
        <c:noMultiLvlLbl val="0"/>
      </c:catAx>
      <c:valAx>
        <c:axId val="10867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758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15.3</c:v>
                </c:pt>
                <c:pt idx="1">
                  <c:v>10.3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22816"/>
        <c:axId val="108855680"/>
      </c:barChart>
      <c:catAx>
        <c:axId val="10872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55680"/>
        <c:crosses val="autoZero"/>
        <c:auto val="1"/>
        <c:lblAlgn val="ctr"/>
        <c:lblOffset val="100"/>
        <c:noMultiLvlLbl val="0"/>
      </c:catAx>
      <c:valAx>
        <c:axId val="10885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2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6.17</c:v>
                </c:pt>
                <c:pt idx="1">
                  <c:v>3.48</c:v>
                </c:pt>
                <c:pt idx="2">
                  <c:v>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2.4700000000000002</c:v>
                </c:pt>
                <c:pt idx="1">
                  <c:v>4.08</c:v>
                </c:pt>
                <c:pt idx="2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8894848"/>
        <c:axId val="108908928"/>
      </c:barChart>
      <c:catAx>
        <c:axId val="1088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908928"/>
        <c:crosses val="autoZero"/>
        <c:auto val="1"/>
        <c:lblAlgn val="ctr"/>
        <c:lblOffset val="100"/>
        <c:noMultiLvlLbl val="0"/>
      </c:catAx>
      <c:valAx>
        <c:axId val="1089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8948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14530</c:v>
                </c:pt>
                <c:pt idx="1">
                  <c:v>19201</c:v>
                </c:pt>
                <c:pt idx="2">
                  <c:v>22349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3460</c:v>
                </c:pt>
                <c:pt idx="1">
                  <c:v>6431</c:v>
                </c:pt>
                <c:pt idx="2">
                  <c:v>13559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960768"/>
        <c:axId val="109052672"/>
      </c:barChart>
      <c:catAx>
        <c:axId val="10896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52672"/>
        <c:crosses val="autoZero"/>
        <c:auto val="1"/>
        <c:lblAlgn val="ctr"/>
        <c:lblOffset val="100"/>
        <c:noMultiLvlLbl val="0"/>
      </c:catAx>
      <c:valAx>
        <c:axId val="109052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896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50325</c:v>
                </c:pt>
                <c:pt idx="1">
                  <c:v>53768</c:v>
                </c:pt>
                <c:pt idx="2">
                  <c:v>74388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15921</c:v>
                </c:pt>
                <c:pt idx="1">
                  <c:v>31173</c:v>
                </c:pt>
                <c:pt idx="2">
                  <c:v>45741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00416"/>
        <c:axId val="109110400"/>
      </c:barChart>
      <c:catAx>
        <c:axId val="10910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10400"/>
        <c:crosses val="autoZero"/>
        <c:auto val="1"/>
        <c:lblAlgn val="ctr"/>
        <c:lblOffset val="100"/>
        <c:noMultiLvlLbl val="0"/>
      </c:catAx>
      <c:valAx>
        <c:axId val="109110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100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2.8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4.8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219840"/>
        <c:axId val="109221376"/>
      </c:barChart>
      <c:catAx>
        <c:axId val="10921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21376"/>
        <c:crosses val="autoZero"/>
        <c:auto val="1"/>
        <c:lblAlgn val="ctr"/>
        <c:lblOffset val="100"/>
        <c:noMultiLvlLbl val="0"/>
      </c:catAx>
      <c:valAx>
        <c:axId val="109221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21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25.8</c:v>
                </c:pt>
                <c:pt idx="1">
                  <c:v>26.9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33.4</c:v>
                </c:pt>
                <c:pt idx="1">
                  <c:v>34.299999999999997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489024"/>
        <c:axId val="111490560"/>
      </c:barChart>
      <c:catAx>
        <c:axId val="1114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490560"/>
        <c:crosses val="autoZero"/>
        <c:auto val="1"/>
        <c:lblAlgn val="ctr"/>
        <c:lblOffset val="100"/>
        <c:noMultiLvlLbl val="0"/>
      </c:catAx>
      <c:valAx>
        <c:axId val="11149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489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21146.35</c:v>
                </c:pt>
                <c:pt idx="1">
                  <c:v>2230.2399999999998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87328"/>
        <c:axId val="111588864"/>
      </c:barChart>
      <c:catAx>
        <c:axId val="11158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88864"/>
        <c:crosses val="autoZero"/>
        <c:auto val="1"/>
        <c:lblAlgn val="ctr"/>
        <c:lblOffset val="100"/>
        <c:noMultiLvlLbl val="0"/>
      </c:catAx>
      <c:valAx>
        <c:axId val="11158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8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73</c:v>
                </c:pt>
                <c:pt idx="1">
                  <c:v>69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67</c:v>
                </c:pt>
                <c:pt idx="1">
                  <c:v>62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02784"/>
        <c:axId val="111704320"/>
      </c:barChart>
      <c:catAx>
        <c:axId val="1117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04320"/>
        <c:crosses val="autoZero"/>
        <c:auto val="1"/>
        <c:lblAlgn val="ctr"/>
        <c:lblOffset val="100"/>
        <c:noMultiLvlLbl val="0"/>
      </c:catAx>
      <c:valAx>
        <c:axId val="11170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02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18.2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58.2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23.6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4772736"/>
        <c:axId val="104774272"/>
      </c:barChart>
      <c:catAx>
        <c:axId val="1047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4774272"/>
        <c:crosses val="autoZero"/>
        <c:auto val="1"/>
        <c:lblAlgn val="ctr"/>
        <c:lblOffset val="100"/>
        <c:noMultiLvlLbl val="0"/>
      </c:catAx>
      <c:valAx>
        <c:axId val="10477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7727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3363</c:v>
                </c:pt>
                <c:pt idx="1">
                  <c:v>4001</c:v>
                </c:pt>
                <c:pt idx="2">
                  <c:v>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3292</c:v>
                </c:pt>
                <c:pt idx="1">
                  <c:v>3949</c:v>
                </c:pt>
                <c:pt idx="2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66912"/>
        <c:axId val="114968448"/>
      </c:barChart>
      <c:catAx>
        <c:axId val="114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68448"/>
        <c:crosses val="autoZero"/>
        <c:auto val="1"/>
        <c:lblAlgn val="ctr"/>
        <c:lblOffset val="100"/>
        <c:noMultiLvlLbl val="0"/>
      </c:catAx>
      <c:valAx>
        <c:axId val="11496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6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901</c:v>
                </c:pt>
                <c:pt idx="1">
                  <c:v>1203</c:v>
                </c:pt>
                <c:pt idx="2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358</c:v>
                </c:pt>
                <c:pt idx="1">
                  <c:v>436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16448"/>
        <c:axId val="115017984"/>
      </c:barChart>
      <c:catAx>
        <c:axId val="1150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17984"/>
        <c:crosses val="autoZero"/>
        <c:auto val="1"/>
        <c:lblAlgn val="ctr"/>
        <c:lblOffset val="100"/>
        <c:noMultiLvlLbl val="0"/>
      </c:catAx>
      <c:valAx>
        <c:axId val="1150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16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9565</c:v>
                </c:pt>
                <c:pt idx="1">
                  <c:v>8798</c:v>
                </c:pt>
                <c:pt idx="2">
                  <c:v>8108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8275</c:v>
                </c:pt>
                <c:pt idx="1">
                  <c:v>7438</c:v>
                </c:pt>
                <c:pt idx="2">
                  <c:v>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49600"/>
        <c:axId val="115051136"/>
      </c:barChart>
      <c:catAx>
        <c:axId val="115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51136"/>
        <c:crosses val="autoZero"/>
        <c:auto val="1"/>
        <c:lblAlgn val="ctr"/>
        <c:lblOffset val="100"/>
        <c:noMultiLvlLbl val="0"/>
      </c:catAx>
      <c:valAx>
        <c:axId val="1150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496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</c:v>
                </c:pt>
                <c:pt idx="1">
                  <c:v>55.9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18.2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58.2</c:v>
                </c:pt>
                <c:pt idx="1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23.6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181056"/>
        <c:axId val="115182592"/>
      </c:barChart>
      <c:catAx>
        <c:axId val="11518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182592"/>
        <c:crosses val="autoZero"/>
        <c:auto val="1"/>
        <c:lblAlgn val="ctr"/>
        <c:lblOffset val="100"/>
        <c:noMultiLvlLbl val="0"/>
      </c:catAx>
      <c:valAx>
        <c:axId val="115182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181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26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308416"/>
        <c:axId val="115309952"/>
      </c:barChart>
      <c:catAx>
        <c:axId val="1153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309952"/>
        <c:crosses val="autoZero"/>
        <c:auto val="1"/>
        <c:lblAlgn val="ctr"/>
        <c:lblOffset val="100"/>
        <c:noMultiLvlLbl val="0"/>
      </c:catAx>
      <c:valAx>
        <c:axId val="11530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30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1005</c:v>
                </c:pt>
                <c:pt idx="1">
                  <c:v>2632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679</c:v>
                </c:pt>
                <c:pt idx="1">
                  <c:v>2552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338240"/>
        <c:axId val="115684096"/>
      </c:barChart>
      <c:catAx>
        <c:axId val="11533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84096"/>
        <c:crosses val="autoZero"/>
        <c:auto val="1"/>
        <c:lblAlgn val="ctr"/>
        <c:lblOffset val="100"/>
        <c:noMultiLvlLbl val="0"/>
      </c:catAx>
      <c:valAx>
        <c:axId val="1156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338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285</c:v>
                </c:pt>
                <c:pt idx="1">
                  <c:v>647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176</c:v>
                </c:pt>
                <c:pt idx="1">
                  <c:v>742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15456"/>
        <c:axId val="115934336"/>
      </c:barChart>
      <c:catAx>
        <c:axId val="11571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34336"/>
        <c:crosses val="autoZero"/>
        <c:auto val="1"/>
        <c:lblAlgn val="ctr"/>
        <c:lblOffset val="100"/>
        <c:noMultiLvlLbl val="0"/>
      </c:catAx>
      <c:valAx>
        <c:axId val="1159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71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22823</c:v>
                </c:pt>
                <c:pt idx="1">
                  <c:v>18503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61216"/>
        <c:axId val="115979392"/>
      </c:barChart>
      <c:catAx>
        <c:axId val="11596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79392"/>
        <c:crosses val="autoZero"/>
        <c:auto val="1"/>
        <c:lblAlgn val="ctr"/>
        <c:lblOffset val="100"/>
        <c:noMultiLvlLbl val="0"/>
      </c:catAx>
      <c:valAx>
        <c:axId val="11597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6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14133</c:v>
                </c:pt>
                <c:pt idx="1">
                  <c:v>13098</c:v>
                </c:pt>
                <c:pt idx="2">
                  <c:v>12306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24832"/>
        <c:axId val="116026368"/>
      </c:barChart>
      <c:catAx>
        <c:axId val="1160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26368"/>
        <c:crosses val="autoZero"/>
        <c:auto val="1"/>
        <c:lblAlgn val="ctr"/>
        <c:lblOffset val="100"/>
        <c:noMultiLvlLbl val="0"/>
      </c:catAx>
      <c:valAx>
        <c:axId val="11602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2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22.6</c:v>
                </c:pt>
                <c:pt idx="1">
                  <c:v>24.5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13.4</c:v>
                </c:pt>
                <c:pt idx="1">
                  <c:v>12.3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</c:v>
                </c:pt>
                <c:pt idx="1">
                  <c:v>63.2</c:v>
                </c:pt>
                <c:pt idx="2">
                  <c:v>63.6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015552"/>
        <c:axId val="105021440"/>
      </c:barChart>
      <c:catAx>
        <c:axId val="1050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021440"/>
        <c:crosses val="autoZero"/>
        <c:auto val="1"/>
        <c:lblAlgn val="ctr"/>
        <c:lblOffset val="100"/>
        <c:noMultiLvlLbl val="0"/>
      </c:catAx>
      <c:valAx>
        <c:axId val="105021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015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235</c:v>
                </c:pt>
                <c:pt idx="1">
                  <c:v>278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31712"/>
        <c:axId val="116133248"/>
      </c:barChart>
      <c:catAx>
        <c:axId val="11613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33248"/>
        <c:crosses val="autoZero"/>
        <c:auto val="1"/>
        <c:lblAlgn val="ctr"/>
        <c:lblOffset val="100"/>
        <c:noMultiLvlLbl val="0"/>
      </c:catAx>
      <c:valAx>
        <c:axId val="116133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3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386</c:v>
                </c:pt>
                <c:pt idx="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88672"/>
        <c:axId val="116190208"/>
      </c:barChart>
      <c:catAx>
        <c:axId val="116188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90208"/>
        <c:crosses val="autoZero"/>
        <c:auto val="1"/>
        <c:lblAlgn val="ctr"/>
        <c:lblOffset val="100"/>
        <c:noMultiLvlLbl val="0"/>
      </c:catAx>
      <c:valAx>
        <c:axId val="11619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8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87591</c:v>
                </c:pt>
                <c:pt idx="1">
                  <c:v>86026</c:v>
                </c:pt>
                <c:pt idx="2">
                  <c:v>87170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80704"/>
        <c:axId val="116298880"/>
      </c:barChart>
      <c:catAx>
        <c:axId val="1162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98880"/>
        <c:crosses val="autoZero"/>
        <c:auto val="1"/>
        <c:lblAlgn val="ctr"/>
        <c:lblOffset val="100"/>
        <c:noMultiLvlLbl val="0"/>
      </c:catAx>
      <c:valAx>
        <c:axId val="1162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8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17.496722957693574</c:v>
                </c:pt>
                <c:pt idx="1">
                  <c:v>59.976389964201672</c:v>
                </c:pt>
                <c:pt idx="2">
                  <c:v>22.526887078104757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376</c:v>
                </c:pt>
                <c:pt idx="1">
                  <c:v>391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26</c:v>
                </c:pt>
                <c:pt idx="1">
                  <c:v>31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638848"/>
        <c:axId val="116640384"/>
      </c:barChart>
      <c:catAx>
        <c:axId val="116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0384"/>
        <c:crosses val="autoZero"/>
        <c:auto val="1"/>
        <c:lblAlgn val="ctr"/>
        <c:lblOffset val="100"/>
        <c:noMultiLvlLbl val="0"/>
      </c:catAx>
      <c:valAx>
        <c:axId val="11664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38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62112"/>
        <c:axId val="116763648"/>
      </c:barChart>
      <c:catAx>
        <c:axId val="1167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63648"/>
        <c:crosses val="autoZero"/>
        <c:auto val="1"/>
        <c:lblAlgn val="ctr"/>
        <c:lblOffset val="100"/>
        <c:noMultiLvlLbl val="0"/>
      </c:catAx>
      <c:valAx>
        <c:axId val="1167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6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102.3</c:v>
                </c:pt>
                <c:pt idx="1">
                  <c:v>105.2</c:v>
                </c:pt>
                <c:pt idx="2">
                  <c:v>102.6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100.8</c:v>
                </c:pt>
                <c:pt idx="1">
                  <c:v>108.6</c:v>
                </c:pt>
                <c:pt idx="2">
                  <c:v>109.9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32128"/>
        <c:axId val="116833664"/>
      </c:barChart>
      <c:catAx>
        <c:axId val="11683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33664"/>
        <c:crosses val="autoZero"/>
        <c:auto val="1"/>
        <c:lblAlgn val="ctr"/>
        <c:lblOffset val="100"/>
        <c:noMultiLvlLbl val="0"/>
      </c:catAx>
      <c:valAx>
        <c:axId val="11683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32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7376</c:v>
                </c:pt>
                <c:pt idx="1">
                  <c:v>6470</c:v>
                </c:pt>
                <c:pt idx="2">
                  <c:v>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78048"/>
        <c:axId val="116979584"/>
      </c:barChart>
      <c:catAx>
        <c:axId val="11697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79584"/>
        <c:crosses val="autoZero"/>
        <c:auto val="1"/>
        <c:lblAlgn val="ctr"/>
        <c:lblOffset val="100"/>
        <c:noMultiLvlLbl val="0"/>
      </c:catAx>
      <c:valAx>
        <c:axId val="11697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7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190</c:v>
                </c:pt>
                <c:pt idx="1">
                  <c:v>228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233</c:v>
                </c:pt>
                <c:pt idx="1">
                  <c:v>268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10816"/>
        <c:axId val="117012352"/>
      </c:barChart>
      <c:catAx>
        <c:axId val="1170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12352"/>
        <c:crosses val="autoZero"/>
        <c:auto val="1"/>
        <c:lblAlgn val="ctr"/>
        <c:lblOffset val="100"/>
        <c:noMultiLvlLbl val="0"/>
      </c:catAx>
      <c:valAx>
        <c:axId val="11701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10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885</c:v>
                </c:pt>
                <c:pt idx="1">
                  <c:v>889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1320</c:v>
                </c:pt>
                <c:pt idx="1">
                  <c:v>1358</c:v>
                </c:pt>
                <c:pt idx="2">
                  <c:v>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42272"/>
        <c:axId val="117143808"/>
      </c:barChart>
      <c:catAx>
        <c:axId val="1171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43808"/>
        <c:crosses val="autoZero"/>
        <c:auto val="1"/>
        <c:lblAlgn val="ctr"/>
        <c:lblOffset val="100"/>
        <c:noMultiLvlLbl val="0"/>
      </c:catAx>
      <c:valAx>
        <c:axId val="11714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4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26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036416"/>
        <c:axId val="105042304"/>
      </c:barChart>
      <c:catAx>
        <c:axId val="10503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042304"/>
        <c:crosses val="autoZero"/>
        <c:auto val="1"/>
        <c:lblAlgn val="ctr"/>
        <c:lblOffset val="100"/>
        <c:noMultiLvlLbl val="0"/>
      </c:catAx>
      <c:valAx>
        <c:axId val="1050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03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2.2494691574743393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2.346055667558431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2.3951154822043188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2.551110361586165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2.3399231907276952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2.550343801982323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2.7898936781829473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3.2210834553440701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3.4012249622469395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3.5158256230213181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3.3418165929491845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3.5219580998520539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3.8726591186097679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4.3180302484419677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3.7220301564548151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2.1613148030325098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1.5894613385663801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1.0839152798325833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84256"/>
        <c:axId val="121606528"/>
      </c:barChart>
      <c:catAx>
        <c:axId val="1215842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606528"/>
        <c:crosses val="autoZero"/>
        <c:auto val="1"/>
        <c:lblAlgn val="ctr"/>
        <c:lblOffset val="100"/>
        <c:noMultiLvlLbl val="0"/>
      </c:catAx>
      <c:valAx>
        <c:axId val="1216065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584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2.3954987620062398</c:v>
                </c:pt>
                <c:pt idx="1">
                  <c:v>2.4805868780327014</c:v>
                </c:pt>
                <c:pt idx="2">
                  <c:v>2.5231309360459324</c:v>
                </c:pt>
                <c:pt idx="3">
                  <c:v>2.6442473534529678</c:v>
                </c:pt>
                <c:pt idx="4">
                  <c:v>2.5242807754516949</c:v>
                </c:pt>
                <c:pt idx="5">
                  <c:v>2.8025419116463399</c:v>
                </c:pt>
                <c:pt idx="6">
                  <c:v>3.020628118939388</c:v>
                </c:pt>
                <c:pt idx="7">
                  <c:v>3.3728622569047859</c:v>
                </c:pt>
                <c:pt idx="8">
                  <c:v>3.6794860984415845</c:v>
                </c:pt>
                <c:pt idx="9">
                  <c:v>3.5867323863767031</c:v>
                </c:pt>
                <c:pt idx="10">
                  <c:v>3.4196223927391474</c:v>
                </c:pt>
                <c:pt idx="11">
                  <c:v>3.3521651476010517</c:v>
                </c:pt>
                <c:pt idx="12">
                  <c:v>3.5748507125171516</c:v>
                </c:pt>
                <c:pt idx="13">
                  <c:v>3.7940867592159631</c:v>
                </c:pt>
                <c:pt idx="14">
                  <c:v>2.9343901635071634</c:v>
                </c:pt>
                <c:pt idx="15">
                  <c:v>1.4403654956191119</c:v>
                </c:pt>
                <c:pt idx="16">
                  <c:v>0.94018535411220894</c:v>
                </c:pt>
                <c:pt idx="17">
                  <c:v>0.54310747932205472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613696"/>
        <c:axId val="121631872"/>
      </c:barChart>
      <c:catAx>
        <c:axId val="1216136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631872"/>
        <c:crosses val="autoZero"/>
        <c:auto val="1"/>
        <c:lblAlgn val="ctr"/>
        <c:lblOffset val="100"/>
        <c:noMultiLvlLbl val="0"/>
      </c:catAx>
      <c:valAx>
        <c:axId val="1216318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13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0.40545263893743444</c:v>
                </c:pt>
                <c:pt idx="1">
                  <c:v>0.4724641960726414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1.8839566585110101</c:v>
                </c:pt>
                <c:pt idx="1">
                  <c:v>1.0584305329986712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7.5218455085634393</c:v>
                </c:pt>
                <c:pt idx="1">
                  <c:v>4.1257566809390225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22.389898636840265</c:v>
                </c:pt>
                <c:pt idx="1">
                  <c:v>18.778606230621588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49.231038098566934</c:v>
                </c:pt>
                <c:pt idx="1">
                  <c:v>60.523401742211725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6.1709192590003497</c:v>
                </c:pt>
                <c:pt idx="1">
                  <c:v>4.7246419607264141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12.396889199580565</c:v>
                </c:pt>
                <c:pt idx="1">
                  <c:v>10.316698656429942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934784"/>
        <c:axId val="122936320"/>
      </c:barChart>
      <c:catAx>
        <c:axId val="12293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36320"/>
        <c:crosses val="autoZero"/>
        <c:auto val="1"/>
        <c:lblAlgn val="ctr"/>
        <c:lblOffset val="100"/>
        <c:noMultiLvlLbl val="0"/>
      </c:catAx>
      <c:valAx>
        <c:axId val="12293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34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27.537574274729117</c:v>
                </c:pt>
                <c:pt idx="1">
                  <c:v>23.534622766868448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30.428171967843408</c:v>
                </c:pt>
                <c:pt idx="1">
                  <c:v>36.19426398936956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41.578119538622857</c:v>
                </c:pt>
                <c:pt idx="1">
                  <c:v>39.727594861951872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0.4561342188046138</c:v>
                </c:pt>
                <c:pt idx="1">
                  <c:v>0.54351838181012846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164544"/>
        <c:axId val="123166080"/>
      </c:barChart>
      <c:catAx>
        <c:axId val="12316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66080"/>
        <c:crosses val="autoZero"/>
        <c:auto val="1"/>
        <c:lblAlgn val="ctr"/>
        <c:lblOffset val="100"/>
        <c:noMultiLvlLbl val="0"/>
      </c:catAx>
      <c:valAx>
        <c:axId val="123166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1645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151</c:v>
                </c:pt>
                <c:pt idx="3">
                  <c:v>232</c:v>
                </c:pt>
                <c:pt idx="4">
                  <c:v>302</c:v>
                </c:pt>
                <c:pt idx="5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17</c:v>
                </c:pt>
                <c:pt idx="1">
                  <c:v>22</c:v>
                </c:pt>
                <c:pt idx="2">
                  <c:v>139</c:v>
                </c:pt>
                <c:pt idx="3">
                  <c:v>237</c:v>
                </c:pt>
                <c:pt idx="4">
                  <c:v>228</c:v>
                </c:pt>
                <c:pt idx="5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341056"/>
        <c:axId val="123346944"/>
      </c:barChart>
      <c:catAx>
        <c:axId val="12334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6944"/>
        <c:crosses val="autoZero"/>
        <c:auto val="1"/>
        <c:lblAlgn val="ctr"/>
        <c:lblOffset val="100"/>
        <c:noMultiLvlLbl val="0"/>
      </c:catAx>
      <c:valAx>
        <c:axId val="123346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1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1.1599999999999999</c:v>
                </c:pt>
                <c:pt idx="1">
                  <c:v>0.7</c:v>
                </c:pt>
                <c:pt idx="3">
                  <c:v>0.53</c:v>
                </c:pt>
                <c:pt idx="4">
                  <c:v>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383808"/>
        <c:axId val="123385344"/>
      </c:barChart>
      <c:catAx>
        <c:axId val="12338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85344"/>
        <c:crosses val="autoZero"/>
        <c:auto val="1"/>
        <c:lblAlgn val="ctr"/>
        <c:lblOffset val="100"/>
        <c:noMultiLvlLbl val="0"/>
      </c:catAx>
      <c:valAx>
        <c:axId val="1233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8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14.19753086419753</c:v>
                </c:pt>
                <c:pt idx="1">
                  <c:v>62.358332310461925</c:v>
                </c:pt>
                <c:pt idx="2">
                  <c:v>15.897353131052292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85.802469135802468</c:v>
                </c:pt>
                <c:pt idx="1">
                  <c:v>37.641667689538075</c:v>
                </c:pt>
                <c:pt idx="2">
                  <c:v>84.102646868947701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445248"/>
        <c:axId val="123446784"/>
      </c:barChart>
      <c:catAx>
        <c:axId val="123445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46784"/>
        <c:crosses val="autoZero"/>
        <c:auto val="1"/>
        <c:lblAlgn val="ctr"/>
        <c:lblOffset val="100"/>
        <c:noMultiLvlLbl val="0"/>
      </c:catAx>
      <c:valAx>
        <c:axId val="123446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45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17.3</c:v>
                </c:pt>
                <c:pt idx="1">
                  <c:v>26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21280"/>
        <c:axId val="123535360"/>
      </c:barChart>
      <c:catAx>
        <c:axId val="1235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35360"/>
        <c:crosses val="autoZero"/>
        <c:auto val="1"/>
        <c:lblAlgn val="ctr"/>
        <c:lblOffset val="100"/>
        <c:noMultiLvlLbl val="0"/>
      </c:catAx>
      <c:valAx>
        <c:axId val="1235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2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1134</c:v>
                </c:pt>
                <c:pt idx="1">
                  <c:v>1148</c:v>
                </c:pt>
                <c:pt idx="2">
                  <c:v>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1216</c:v>
                </c:pt>
                <c:pt idx="1">
                  <c:v>1226</c:v>
                </c:pt>
                <c:pt idx="2">
                  <c:v>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82720"/>
        <c:axId val="123588608"/>
      </c:barChart>
      <c:catAx>
        <c:axId val="1235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88608"/>
        <c:crosses val="autoZero"/>
        <c:auto val="1"/>
        <c:lblAlgn val="ctr"/>
        <c:lblOffset val="100"/>
        <c:noMultiLvlLbl val="0"/>
      </c:catAx>
      <c:valAx>
        <c:axId val="12358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582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2295</c:v>
                </c:pt>
                <c:pt idx="1">
                  <c:v>2791</c:v>
                </c:pt>
                <c:pt idx="2">
                  <c:v>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2417</c:v>
                </c:pt>
                <c:pt idx="1">
                  <c:v>2803</c:v>
                </c:pt>
                <c:pt idx="2">
                  <c:v>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36352"/>
        <c:axId val="123654528"/>
      </c:barChart>
      <c:catAx>
        <c:axId val="1236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54528"/>
        <c:crosses val="autoZero"/>
        <c:auto val="1"/>
        <c:lblAlgn val="ctr"/>
        <c:lblOffset val="100"/>
        <c:noMultiLvlLbl val="0"/>
      </c:catAx>
      <c:valAx>
        <c:axId val="12365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63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1005</c:v>
                </c:pt>
                <c:pt idx="1">
                  <c:v>2632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679</c:v>
                </c:pt>
                <c:pt idx="1">
                  <c:v>2552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193472"/>
        <c:axId val="105195008"/>
      </c:barChart>
      <c:catAx>
        <c:axId val="10519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195008"/>
        <c:crosses val="autoZero"/>
        <c:auto val="1"/>
        <c:lblAlgn val="ctr"/>
        <c:lblOffset val="100"/>
        <c:noMultiLvlLbl val="0"/>
      </c:catAx>
      <c:valAx>
        <c:axId val="10519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19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27.120675281367234</c:v>
                </c:pt>
                <c:pt idx="1">
                  <c:v>29.946246163340206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27.587015423092954</c:v>
                </c:pt>
                <c:pt idx="1">
                  <c:v>28.029946246163341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16.558982909545644</c:v>
                </c:pt>
                <c:pt idx="1">
                  <c:v>18.870682235250175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13.711442267611504</c:v>
                </c:pt>
                <c:pt idx="1">
                  <c:v>14.90653977946311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7.9251771571488119</c:v>
                </c:pt>
                <c:pt idx="1">
                  <c:v>5.182129691280835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7.0967069612338483</c:v>
                </c:pt>
                <c:pt idx="1">
                  <c:v>3.0644558845023302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735040"/>
        <c:axId val="123769600"/>
      </c:barChart>
      <c:catAx>
        <c:axId val="1237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69600"/>
        <c:crosses val="autoZero"/>
        <c:auto val="1"/>
        <c:lblAlgn val="ctr"/>
        <c:lblOffset val="100"/>
        <c:noMultiLvlLbl val="0"/>
      </c:catAx>
      <c:valAx>
        <c:axId val="123769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35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52.58</c:v>
                </c:pt>
                <c:pt idx="1">
                  <c:v>39.46</c:v>
                </c:pt>
                <c:pt idx="2">
                  <c:v>6.3</c:v>
                </c:pt>
                <c:pt idx="3">
                  <c:v>1.1499999999999999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55.42</c:v>
                </c:pt>
                <c:pt idx="1">
                  <c:v>35.049999999999997</c:v>
                </c:pt>
                <c:pt idx="2">
                  <c:v>7.43</c:v>
                </c:pt>
                <c:pt idx="3">
                  <c:v>1.48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815424"/>
        <c:axId val="123816960"/>
      </c:barChart>
      <c:catAx>
        <c:axId val="12381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16960"/>
        <c:crosses val="autoZero"/>
        <c:auto val="1"/>
        <c:lblAlgn val="ctr"/>
        <c:lblOffset val="100"/>
        <c:noMultiLvlLbl val="0"/>
      </c:catAx>
      <c:valAx>
        <c:axId val="123816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154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61501</c:v>
                </c:pt>
                <c:pt idx="1">
                  <c:v>69427</c:v>
                </c:pt>
                <c:pt idx="2">
                  <c:v>79692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871232"/>
        <c:axId val="123872768"/>
      </c:barChart>
      <c:catAx>
        <c:axId val="12387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72768"/>
        <c:crosses val="autoZero"/>
        <c:auto val="1"/>
        <c:lblAlgn val="ctr"/>
        <c:lblOffset val="100"/>
        <c:noMultiLvlLbl val="0"/>
      </c:catAx>
      <c:valAx>
        <c:axId val="12387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7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36084</c:v>
                </c:pt>
                <c:pt idx="1">
                  <c:v>37196</c:v>
                </c:pt>
                <c:pt idx="2">
                  <c:v>38133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45192</c:v>
                </c:pt>
                <c:pt idx="1">
                  <c:v>45934</c:v>
                </c:pt>
                <c:pt idx="2">
                  <c:v>46238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16288"/>
        <c:axId val="123917824"/>
      </c:barChart>
      <c:catAx>
        <c:axId val="1239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17824"/>
        <c:crosses val="autoZero"/>
        <c:auto val="1"/>
        <c:lblAlgn val="ctr"/>
        <c:lblOffset val="100"/>
        <c:noMultiLvlLbl val="0"/>
      </c:catAx>
      <c:valAx>
        <c:axId val="12391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16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30.7</c:v>
                </c:pt>
                <c:pt idx="1">
                  <c:v>22.5</c:v>
                </c:pt>
                <c:pt idx="2">
                  <c:v>4</c:v>
                </c:pt>
                <c:pt idx="3">
                  <c:v>42.8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93.590633991467413</c:v>
                </c:pt>
                <c:pt idx="1">
                  <c:v>96.968500049372963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6.4093660085325928</c:v>
                </c:pt>
                <c:pt idx="1">
                  <c:v>3.0314999506270364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168832"/>
        <c:axId val="124178816"/>
      </c:barChart>
      <c:catAx>
        <c:axId val="12416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178816"/>
        <c:crosses val="autoZero"/>
        <c:auto val="1"/>
        <c:lblAlgn val="ctr"/>
        <c:lblOffset val="100"/>
        <c:noMultiLvlLbl val="0"/>
      </c:catAx>
      <c:valAx>
        <c:axId val="1241788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1688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564</c:v>
                </c:pt>
                <c:pt idx="1">
                  <c:v>489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08256"/>
        <c:axId val="124209792"/>
      </c:barChart>
      <c:catAx>
        <c:axId val="1242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09792"/>
        <c:crosses val="autoZero"/>
        <c:auto val="1"/>
        <c:lblAlgn val="ctr"/>
        <c:lblOffset val="100"/>
        <c:noMultiLvlLbl val="0"/>
      </c:catAx>
      <c:valAx>
        <c:axId val="12420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0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17.100000000000001</c:v>
                </c:pt>
                <c:pt idx="1">
                  <c:v>15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47040"/>
        <c:axId val="124265216"/>
      </c:barChart>
      <c:catAx>
        <c:axId val="124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65216"/>
        <c:crosses val="autoZero"/>
        <c:auto val="1"/>
        <c:lblAlgn val="ctr"/>
        <c:lblOffset val="100"/>
        <c:noMultiLvlLbl val="0"/>
      </c:catAx>
      <c:valAx>
        <c:axId val="12426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15.3</c:v>
                </c:pt>
                <c:pt idx="1">
                  <c:v>10.3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02464"/>
        <c:axId val="124304000"/>
      </c:barChart>
      <c:catAx>
        <c:axId val="1243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04000"/>
        <c:crosses val="autoZero"/>
        <c:auto val="1"/>
        <c:lblAlgn val="ctr"/>
        <c:lblOffset val="100"/>
        <c:noMultiLvlLbl val="0"/>
      </c:catAx>
      <c:valAx>
        <c:axId val="1243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0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6.17</c:v>
                </c:pt>
                <c:pt idx="1">
                  <c:v>3.48</c:v>
                </c:pt>
                <c:pt idx="2">
                  <c:v>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2.4700000000000002</c:v>
                </c:pt>
                <c:pt idx="1">
                  <c:v>4.08</c:v>
                </c:pt>
                <c:pt idx="2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4343424"/>
        <c:axId val="124344960"/>
      </c:barChart>
      <c:catAx>
        <c:axId val="1243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44960"/>
        <c:crosses val="autoZero"/>
        <c:auto val="1"/>
        <c:lblAlgn val="ctr"/>
        <c:lblOffset val="100"/>
        <c:noMultiLvlLbl val="0"/>
      </c:catAx>
      <c:valAx>
        <c:axId val="1243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343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285</c:v>
                </c:pt>
                <c:pt idx="1">
                  <c:v>647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176</c:v>
                </c:pt>
                <c:pt idx="1">
                  <c:v>742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238912"/>
        <c:axId val="105240448"/>
      </c:barChart>
      <c:catAx>
        <c:axId val="10523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240448"/>
        <c:crosses val="autoZero"/>
        <c:auto val="1"/>
        <c:lblAlgn val="ctr"/>
        <c:lblOffset val="100"/>
        <c:noMultiLvlLbl val="0"/>
      </c:catAx>
      <c:valAx>
        <c:axId val="10524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23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4.7</c:v>
                </c:pt>
                <c:pt idx="1">
                  <c:v>3.3</c:v>
                </c:pt>
                <c:pt idx="2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70304"/>
        <c:axId val="124400768"/>
      </c:barChart>
      <c:catAx>
        <c:axId val="12437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00768"/>
        <c:crosses val="autoZero"/>
        <c:auto val="1"/>
        <c:lblAlgn val="ctr"/>
        <c:lblOffset val="100"/>
        <c:noMultiLvlLbl val="0"/>
      </c:catAx>
      <c:valAx>
        <c:axId val="1244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7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22.6</c:v>
                </c:pt>
                <c:pt idx="1">
                  <c:v>24.5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13.4</c:v>
                </c:pt>
                <c:pt idx="1">
                  <c:v>12.3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</c:v>
                </c:pt>
                <c:pt idx="1">
                  <c:v>63.2</c:v>
                </c:pt>
                <c:pt idx="2">
                  <c:v>63.6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4580224"/>
        <c:axId val="124581760"/>
      </c:barChart>
      <c:catAx>
        <c:axId val="124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81760"/>
        <c:crosses val="autoZero"/>
        <c:auto val="1"/>
        <c:lblAlgn val="ctr"/>
        <c:lblOffset val="100"/>
        <c:noMultiLvlLbl val="0"/>
      </c:catAx>
      <c:valAx>
        <c:axId val="124581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4580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14530</c:v>
                </c:pt>
                <c:pt idx="1">
                  <c:v>19201</c:v>
                </c:pt>
                <c:pt idx="2">
                  <c:v>22349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3460</c:v>
                </c:pt>
                <c:pt idx="1">
                  <c:v>6431</c:v>
                </c:pt>
                <c:pt idx="2">
                  <c:v>13559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25664"/>
        <c:axId val="124627200"/>
      </c:barChart>
      <c:catAx>
        <c:axId val="12462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27200"/>
        <c:crosses val="autoZero"/>
        <c:auto val="1"/>
        <c:lblAlgn val="ctr"/>
        <c:lblOffset val="100"/>
        <c:noMultiLvlLbl val="0"/>
      </c:catAx>
      <c:valAx>
        <c:axId val="124627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62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50325</c:v>
                </c:pt>
                <c:pt idx="1">
                  <c:v>53768</c:v>
                </c:pt>
                <c:pt idx="2">
                  <c:v>74388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15921</c:v>
                </c:pt>
                <c:pt idx="1">
                  <c:v>31173</c:v>
                </c:pt>
                <c:pt idx="2">
                  <c:v>45741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77600"/>
        <c:axId val="124779136"/>
      </c:barChart>
      <c:catAx>
        <c:axId val="12477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79136"/>
        <c:crosses val="autoZero"/>
        <c:auto val="1"/>
        <c:lblAlgn val="ctr"/>
        <c:lblOffset val="100"/>
        <c:noMultiLvlLbl val="0"/>
      </c:catAx>
      <c:valAx>
        <c:axId val="124779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77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2.8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4.8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818944"/>
        <c:axId val="124820480"/>
      </c:barChart>
      <c:catAx>
        <c:axId val="12481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20480"/>
        <c:crosses val="autoZero"/>
        <c:auto val="1"/>
        <c:lblAlgn val="ctr"/>
        <c:lblOffset val="100"/>
        <c:noMultiLvlLbl val="0"/>
      </c:catAx>
      <c:valAx>
        <c:axId val="124820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818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25.8</c:v>
                </c:pt>
                <c:pt idx="1">
                  <c:v>26.9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33.4</c:v>
                </c:pt>
                <c:pt idx="1">
                  <c:v>34.299999999999997</c:v>
                </c:pt>
                <c:pt idx="2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872576"/>
        <c:axId val="124874112"/>
      </c:barChart>
      <c:catAx>
        <c:axId val="12487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74112"/>
        <c:crosses val="autoZero"/>
        <c:auto val="1"/>
        <c:lblAlgn val="ctr"/>
        <c:lblOffset val="100"/>
        <c:noMultiLvlLbl val="0"/>
      </c:catAx>
      <c:valAx>
        <c:axId val="124874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72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799.66399999999999</c:v>
                </c:pt>
                <c:pt idx="1">
                  <c:v>890.904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08992"/>
        <c:axId val="127110528"/>
      </c:barChart>
      <c:catAx>
        <c:axId val="127108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10528"/>
        <c:crosses val="autoZero"/>
        <c:auto val="1"/>
        <c:lblAlgn val="ctr"/>
        <c:lblOffset val="100"/>
        <c:noMultiLvlLbl val="0"/>
      </c:catAx>
      <c:valAx>
        <c:axId val="127110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08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21146.35</c:v>
                </c:pt>
                <c:pt idx="1">
                  <c:v>2230.2399999999998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45472"/>
        <c:axId val="127147008"/>
      </c:barChart>
      <c:catAx>
        <c:axId val="12714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47008"/>
        <c:crosses val="autoZero"/>
        <c:auto val="1"/>
        <c:lblAlgn val="ctr"/>
        <c:lblOffset val="100"/>
        <c:noMultiLvlLbl val="0"/>
      </c:catAx>
      <c:valAx>
        <c:axId val="12714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45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73</c:v>
                </c:pt>
                <c:pt idx="1">
                  <c:v>69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67</c:v>
                </c:pt>
                <c:pt idx="1">
                  <c:v>62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23296"/>
        <c:axId val="127224832"/>
      </c:barChart>
      <c:catAx>
        <c:axId val="12722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4832"/>
        <c:crosses val="autoZero"/>
        <c:auto val="1"/>
        <c:lblAlgn val="ctr"/>
        <c:lblOffset val="100"/>
        <c:noMultiLvlLbl val="0"/>
      </c:catAx>
      <c:valAx>
        <c:axId val="1272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23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132987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127919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244705</v>
      </c>
      <c r="C4" s="35">
        <v>120034</v>
      </c>
      <c r="D4" s="63">
        <v>124671</v>
      </c>
      <c r="E4" s="211"/>
    </row>
    <row r="5" spans="1:5" ht="30" x14ac:dyDescent="0.25">
      <c r="A5" s="201" t="s">
        <v>716</v>
      </c>
      <c r="B5" s="72">
        <v>257264</v>
      </c>
      <c r="C5" s="61">
        <v>125561</v>
      </c>
      <c r="D5" s="111">
        <v>131703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33923</v>
      </c>
      <c r="C4" s="71">
        <v>53387</v>
      </c>
    </row>
    <row r="5" spans="1:6" x14ac:dyDescent="0.25">
      <c r="A5" s="286" t="s">
        <v>719</v>
      </c>
      <c r="B5" s="214">
        <v>11512</v>
      </c>
      <c r="C5" s="214">
        <v>15572</v>
      </c>
    </row>
    <row r="6" spans="1:6" x14ac:dyDescent="0.25">
      <c r="A6" s="286" t="s">
        <v>720</v>
      </c>
      <c r="B6" s="214">
        <v>20749</v>
      </c>
      <c r="C6" s="214">
        <v>21779</v>
      </c>
    </row>
    <row r="7" spans="1:6" x14ac:dyDescent="0.25">
      <c r="A7" s="286" t="s">
        <v>721</v>
      </c>
      <c r="B7" s="214">
        <v>35046</v>
      </c>
      <c r="C7" s="214">
        <v>26852</v>
      </c>
    </row>
    <row r="8" spans="1:6" x14ac:dyDescent="0.25">
      <c r="A8" s="286" t="s">
        <v>722</v>
      </c>
      <c r="B8" s="214">
        <v>558</v>
      </c>
      <c r="C8" s="214">
        <v>1589</v>
      </c>
    </row>
    <row r="9" spans="1:6" x14ac:dyDescent="0.25">
      <c r="A9" s="286" t="s">
        <v>723</v>
      </c>
      <c r="B9" s="214">
        <v>10883</v>
      </c>
      <c r="C9" s="214">
        <v>10038</v>
      </c>
    </row>
    <row r="10" spans="1:6" ht="30" x14ac:dyDescent="0.25">
      <c r="A10" s="293" t="s">
        <v>724</v>
      </c>
      <c r="B10" s="214">
        <v>29845</v>
      </c>
      <c r="C10" s="214">
        <v>4390</v>
      </c>
    </row>
    <row r="11" spans="1:6" x14ac:dyDescent="0.25">
      <c r="A11" s="286" t="s">
        <v>887</v>
      </c>
      <c r="B11" s="214">
        <v>7263</v>
      </c>
      <c r="C11" s="214">
        <v>10344</v>
      </c>
    </row>
    <row r="12" spans="1:6" x14ac:dyDescent="0.25">
      <c r="A12" s="294" t="s">
        <v>16</v>
      </c>
      <c r="B12" s="1">
        <f>SUM(B4:B11)</f>
        <v>149779</v>
      </c>
      <c r="C12" s="1">
        <f>SUM(C4:C11)</f>
        <v>143951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39691</v>
      </c>
      <c r="C19" s="71">
        <v>49466</v>
      </c>
    </row>
    <row r="20" spans="1:3" x14ac:dyDescent="0.25">
      <c r="A20" s="286" t="s">
        <v>719</v>
      </c>
      <c r="B20" s="214">
        <v>7310</v>
      </c>
      <c r="C20" s="214">
        <v>10142</v>
      </c>
    </row>
    <row r="21" spans="1:3" x14ac:dyDescent="0.25">
      <c r="A21" s="286" t="s">
        <v>720</v>
      </c>
      <c r="B21" s="214">
        <v>18167</v>
      </c>
      <c r="C21" s="214">
        <v>19269</v>
      </c>
    </row>
    <row r="22" spans="1:3" x14ac:dyDescent="0.25">
      <c r="A22" s="286" t="s">
        <v>721</v>
      </c>
      <c r="B22" s="214">
        <v>34331</v>
      </c>
      <c r="C22" s="214">
        <v>27938</v>
      </c>
    </row>
    <row r="23" spans="1:3" x14ac:dyDescent="0.25">
      <c r="A23" s="286" t="s">
        <v>722</v>
      </c>
      <c r="B23" s="214">
        <v>246</v>
      </c>
      <c r="C23" s="214">
        <v>713</v>
      </c>
    </row>
    <row r="24" spans="1:3" x14ac:dyDescent="0.25">
      <c r="A24" s="286" t="s">
        <v>723</v>
      </c>
      <c r="B24" s="214">
        <v>7994</v>
      </c>
      <c r="C24" s="214">
        <v>7069</v>
      </c>
    </row>
    <row r="25" spans="1:3" ht="30" x14ac:dyDescent="0.25">
      <c r="A25" s="293" t="s">
        <v>724</v>
      </c>
      <c r="B25" s="214">
        <v>19882</v>
      </c>
      <c r="C25" s="214">
        <v>3050</v>
      </c>
    </row>
    <row r="26" spans="1:3" x14ac:dyDescent="0.25">
      <c r="A26" s="286" t="s">
        <v>887</v>
      </c>
      <c r="B26" s="214">
        <v>4986</v>
      </c>
      <c r="C26" s="214">
        <v>9990</v>
      </c>
    </row>
    <row r="27" spans="1:3" x14ac:dyDescent="0.25">
      <c r="A27" s="294" t="s">
        <v>16</v>
      </c>
      <c r="B27" s="1">
        <f>SUM(B19:B26)</f>
        <v>132607</v>
      </c>
      <c r="C27" s="1">
        <f>SUM(C19:C26)</f>
        <v>127637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73.319999999999993</v>
      </c>
      <c r="C4" s="1018">
        <v>70.7</v>
      </c>
      <c r="D4" s="1018">
        <v>76.08</v>
      </c>
      <c r="E4" s="1019">
        <v>65</v>
      </c>
      <c r="F4" s="1019">
        <v>145.69999999999999</v>
      </c>
      <c r="G4" s="1020">
        <v>43.5</v>
      </c>
      <c r="H4" s="1021">
        <v>42</v>
      </c>
      <c r="I4" s="1022">
        <v>44.9</v>
      </c>
      <c r="J4" s="1019">
        <v>15.3</v>
      </c>
    </row>
    <row r="5" spans="1:12" x14ac:dyDescent="0.25">
      <c r="A5" s="498">
        <v>2021</v>
      </c>
      <c r="B5" s="757">
        <v>72.040000000000006</v>
      </c>
      <c r="C5" s="758">
        <v>69.34</v>
      </c>
      <c r="D5" s="758">
        <v>74.900000000000006</v>
      </c>
      <c r="E5" s="1023">
        <v>64</v>
      </c>
      <c r="F5" s="1023">
        <v>146.1</v>
      </c>
      <c r="G5" s="1024">
        <v>43.5</v>
      </c>
      <c r="H5" s="1025">
        <v>42</v>
      </c>
      <c r="I5" s="1026">
        <v>45</v>
      </c>
      <c r="J5" s="1023">
        <v>10.3</v>
      </c>
    </row>
    <row r="6" spans="1:12" x14ac:dyDescent="0.25">
      <c r="A6" s="499">
        <v>2022</v>
      </c>
      <c r="B6" s="1011">
        <v>74.25</v>
      </c>
      <c r="C6" s="1012">
        <v>71.31</v>
      </c>
      <c r="D6" s="1012">
        <v>77.42</v>
      </c>
      <c r="E6" s="1013">
        <v>61</v>
      </c>
      <c r="F6" s="1013">
        <v>153</v>
      </c>
      <c r="G6" s="1014">
        <v>44.1</v>
      </c>
      <c r="H6" s="1015">
        <v>42.6</v>
      </c>
      <c r="I6" s="1016">
        <v>45.5</v>
      </c>
      <c r="J6" s="1013">
        <v>10.3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10.3</v>
      </c>
    </row>
    <row r="13" spans="1:12" x14ac:dyDescent="0.25">
      <c r="A13" s="633">
        <f t="shared" si="0"/>
        <v>2022</v>
      </c>
      <c r="B13" s="627">
        <f t="shared" si="1"/>
        <v>10.3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69303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84370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32.299999999999997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79692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14909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67651</v>
      </c>
      <c r="C5" s="70">
        <v>81276</v>
      </c>
      <c r="D5" s="55">
        <v>45192</v>
      </c>
      <c r="E5" s="110">
        <v>36084</v>
      </c>
      <c r="F5" s="55">
        <v>29.5</v>
      </c>
      <c r="G5" s="55">
        <v>33.4</v>
      </c>
      <c r="H5" s="110">
        <v>25.8</v>
      </c>
      <c r="I5" s="55"/>
      <c r="J5" s="70"/>
      <c r="K5" s="55"/>
      <c r="L5" s="55"/>
      <c r="M5" s="71">
        <v>70</v>
      </c>
      <c r="N5" s="71">
        <v>67</v>
      </c>
      <c r="O5" s="71">
        <v>73</v>
      </c>
    </row>
    <row r="6" spans="1:16" x14ac:dyDescent="0.25">
      <c r="A6" s="215">
        <v>2021</v>
      </c>
      <c r="B6" s="212">
        <v>68881</v>
      </c>
      <c r="C6" s="212">
        <v>83130</v>
      </c>
      <c r="D6" s="58">
        <v>45934</v>
      </c>
      <c r="E6" s="160">
        <v>37196</v>
      </c>
      <c r="F6" s="58">
        <v>30.5</v>
      </c>
      <c r="G6" s="58">
        <v>34.299999999999997</v>
      </c>
      <c r="H6" s="160">
        <v>26.9</v>
      </c>
      <c r="I6" s="58">
        <v>61501</v>
      </c>
      <c r="J6" s="212">
        <v>17840</v>
      </c>
      <c r="K6" s="58">
        <v>8275</v>
      </c>
      <c r="L6" s="58">
        <v>9565</v>
      </c>
      <c r="M6" s="214">
        <v>66</v>
      </c>
      <c r="N6" s="214">
        <v>62</v>
      </c>
      <c r="O6" s="214">
        <v>69</v>
      </c>
    </row>
    <row r="7" spans="1:16" x14ac:dyDescent="0.25">
      <c r="A7" s="229">
        <v>2022</v>
      </c>
      <c r="B7" s="167">
        <v>69303</v>
      </c>
      <c r="C7" s="167">
        <v>84370</v>
      </c>
      <c r="D7" s="94">
        <v>46238</v>
      </c>
      <c r="E7" s="169">
        <v>38133</v>
      </c>
      <c r="F7" s="94">
        <v>32.299999999999997</v>
      </c>
      <c r="G7" s="58">
        <v>36.1</v>
      </c>
      <c r="H7" s="160">
        <v>28.7</v>
      </c>
      <c r="I7" s="94">
        <v>69427</v>
      </c>
      <c r="J7" s="167">
        <v>16236</v>
      </c>
      <c r="K7" s="94">
        <v>7438</v>
      </c>
      <c r="L7" s="94">
        <v>8798</v>
      </c>
      <c r="M7" s="214">
        <v>63</v>
      </c>
      <c r="N7" s="214">
        <v>58</v>
      </c>
      <c r="O7" s="214">
        <v>66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79692</v>
      </c>
      <c r="J8" s="1072">
        <v>14909</v>
      </c>
      <c r="K8" s="1073">
        <v>6801</v>
      </c>
      <c r="L8" s="1073">
        <v>8108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61501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69427</v>
      </c>
      <c r="F14" s="514">
        <f>A5</f>
        <v>2020</v>
      </c>
      <c r="G14" s="310">
        <f>IF(ISBLANK(E5),"",E5)</f>
        <v>36084</v>
      </c>
      <c r="H14" s="310">
        <f>IF(ISBLANK(D5),"",D5)</f>
        <v>45192</v>
      </c>
      <c r="K14" s="514">
        <f>A6</f>
        <v>2021</v>
      </c>
      <c r="L14" s="310">
        <f>IF(ISBLANK(L6),"",L6)</f>
        <v>9565</v>
      </c>
      <c r="M14" s="310">
        <f>IF(ISBLANK(K6),"",K6)</f>
        <v>8275</v>
      </c>
    </row>
    <row r="15" spans="1:16" x14ac:dyDescent="0.25">
      <c r="A15" s="481">
        <f>A8</f>
        <v>2023</v>
      </c>
      <c r="B15" s="311">
        <f t="shared" si="0"/>
        <v>79692</v>
      </c>
      <c r="F15" s="486">
        <f t="shared" ref="F15:F16" si="1">A6</f>
        <v>2021</v>
      </c>
      <c r="G15" s="479">
        <f t="shared" ref="G15:G16" si="2">IF(ISBLANK(E6),"",E6)</f>
        <v>37196</v>
      </c>
      <c r="H15" s="479">
        <f t="shared" ref="H15:H16" si="3">IF(ISBLANK(D6),"",D6)</f>
        <v>45934</v>
      </c>
      <c r="K15" s="486">
        <f>A7</f>
        <v>2022</v>
      </c>
      <c r="L15" s="479">
        <f t="shared" ref="L15:L16" si="4">IF(ISBLANK(L7),"",L7)</f>
        <v>8798</v>
      </c>
      <c r="M15" s="479">
        <f t="shared" ref="M15:M16" si="5">IF(ISBLANK(K7),"",K7)</f>
        <v>7438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38133</v>
      </c>
      <c r="H16" s="311">
        <f t="shared" si="3"/>
        <v>46238</v>
      </c>
      <c r="K16" s="481">
        <f>A8</f>
        <v>2023</v>
      </c>
      <c r="L16" s="311">
        <f t="shared" si="4"/>
        <v>8108</v>
      </c>
      <c r="M16" s="311">
        <f t="shared" si="5"/>
        <v>6801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67651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68881</v>
      </c>
      <c r="C21" s="373"/>
      <c r="D21" s="197"/>
      <c r="F21" s="514">
        <f>A5</f>
        <v>2020</v>
      </c>
      <c r="G21" s="310">
        <f>IF(ISBLANK(E5),"",E5)</f>
        <v>36084</v>
      </c>
      <c r="H21" s="310">
        <f>IF(ISBLANK(D5),"",D5)</f>
        <v>45192</v>
      </c>
      <c r="K21" s="514">
        <f>A6</f>
        <v>2021</v>
      </c>
      <c r="L21" s="310">
        <f>IF(ISBLANK(L6),"",L6)</f>
        <v>9565</v>
      </c>
      <c r="M21" s="310">
        <f>IF(ISBLANK(K6),"",K6)</f>
        <v>8275</v>
      </c>
    </row>
    <row r="22" spans="1:15" x14ac:dyDescent="0.25">
      <c r="A22" s="481">
        <f t="shared" si="6"/>
        <v>2022</v>
      </c>
      <c r="B22" s="311">
        <f t="shared" si="7"/>
        <v>69303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37196</v>
      </c>
      <c r="H22" s="479">
        <f t="shared" ref="H22:H23" si="10">IF(ISBLANK(D6),"",D6)</f>
        <v>45934</v>
      </c>
      <c r="K22" s="486">
        <f>A7</f>
        <v>2022</v>
      </c>
      <c r="L22" s="479">
        <f>IF(ISBLANK(L7),"",L7)</f>
        <v>8798</v>
      </c>
      <c r="M22" s="479">
        <f>IF(ISBLANK(K7),"",K7)</f>
        <v>7438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38133</v>
      </c>
      <c r="H23" s="311">
        <f t="shared" si="10"/>
        <v>46238</v>
      </c>
      <c r="K23" s="481">
        <f>A8</f>
        <v>2023</v>
      </c>
      <c r="L23" s="311">
        <f>IF(ISBLANK(L8),"",L8)</f>
        <v>8108</v>
      </c>
      <c r="M23" s="311">
        <f>IF(ISBLANK(K8),"",K8)</f>
        <v>6801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67651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68881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69303</v>
      </c>
      <c r="C28" s="373"/>
      <c r="D28" s="197"/>
      <c r="F28" s="514">
        <f>A5</f>
        <v>2020</v>
      </c>
      <c r="G28" s="310">
        <f>IF(ISBLANK(H5),"",H5)</f>
        <v>25.8</v>
      </c>
      <c r="H28" s="310">
        <f>IF(ISBLANK(G5),"",G5)</f>
        <v>33.4</v>
      </c>
      <c r="K28" s="514">
        <f>A5</f>
        <v>2020</v>
      </c>
      <c r="L28" s="310">
        <f>IF(ISBLANK(O5),"",O5)</f>
        <v>73</v>
      </c>
      <c r="M28" s="310">
        <f>IF(ISBLANK(N5),"",N5)</f>
        <v>67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26.9</v>
      </c>
      <c r="H29" s="479">
        <f t="shared" ref="H29:H30" si="15">IF(ISBLANK(G6),"",G6)</f>
        <v>34.299999999999997</v>
      </c>
      <c r="K29" s="486">
        <f t="shared" ref="K29:K30" si="16">A6</f>
        <v>2021</v>
      </c>
      <c r="L29" s="479">
        <f t="shared" ref="L29:L30" si="17">IF(ISBLANK(O6),"",O6)</f>
        <v>69</v>
      </c>
      <c r="M29" s="479">
        <f t="shared" ref="M29:M30" si="18">IF(ISBLANK(N6),"",N6)</f>
        <v>62</v>
      </c>
    </row>
    <row r="30" spans="1:15" x14ac:dyDescent="0.25">
      <c r="F30" s="481">
        <f t="shared" si="13"/>
        <v>2022</v>
      </c>
      <c r="G30" s="311">
        <f t="shared" si="14"/>
        <v>28.7</v>
      </c>
      <c r="H30" s="311">
        <f t="shared" si="15"/>
        <v>36.1</v>
      </c>
      <c r="K30" s="481">
        <f t="shared" si="16"/>
        <v>2022</v>
      </c>
      <c r="L30" s="311">
        <f t="shared" si="17"/>
        <v>66</v>
      </c>
      <c r="M30" s="311">
        <f t="shared" si="18"/>
        <v>58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25.8</v>
      </c>
      <c r="H35" s="310">
        <f>IF(ISBLANK(G5),"",G5)</f>
        <v>33.4</v>
      </c>
      <c r="K35" s="514">
        <f>A5</f>
        <v>2020</v>
      </c>
      <c r="L35" s="310">
        <f>IF(ISBLANK(O5),"",O5)</f>
        <v>73</v>
      </c>
      <c r="M35" s="310">
        <f>IF(ISBLANK(N5),"",N5)</f>
        <v>67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26.9</v>
      </c>
      <c r="H36" s="479">
        <f t="shared" ref="H36:H37" si="21">IF(ISBLANK(G6),"",G6)</f>
        <v>34.299999999999997</v>
      </c>
      <c r="K36" s="486">
        <f t="shared" ref="K36:K37" si="22">A6</f>
        <v>2021</v>
      </c>
      <c r="L36" s="479">
        <f t="shared" ref="L36:L37" si="23">IF(ISBLANK(O6),"",O6)</f>
        <v>69</v>
      </c>
      <c r="M36" s="479">
        <f t="shared" ref="M36:M37" si="24">IF(ISBLANK(N6),"",N6)</f>
        <v>62</v>
      </c>
    </row>
    <row r="37" spans="6:15" x14ac:dyDescent="0.25">
      <c r="F37" s="481">
        <f t="shared" si="19"/>
        <v>2022</v>
      </c>
      <c r="G37" s="311">
        <f t="shared" si="20"/>
        <v>28.7</v>
      </c>
      <c r="H37" s="311">
        <f t="shared" si="21"/>
        <v>36.1</v>
      </c>
      <c r="K37" s="481">
        <f t="shared" si="22"/>
        <v>2022</v>
      </c>
      <c r="L37" s="311">
        <f t="shared" si="23"/>
        <v>66</v>
      </c>
      <c r="M37" s="311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21</v>
      </c>
      <c r="D6" s="63">
        <v>18.899999999999999</v>
      </c>
      <c r="E6" s="35">
        <v>56.9</v>
      </c>
      <c r="F6" s="35">
        <v>53.5</v>
      </c>
      <c r="G6" s="35">
        <v>59.7</v>
      </c>
      <c r="H6" s="292">
        <v>23.3</v>
      </c>
      <c r="I6" s="35">
        <v>25.5</v>
      </c>
      <c r="J6" s="63">
        <v>21.4</v>
      </c>
      <c r="M6" s="127" t="s">
        <v>16</v>
      </c>
      <c r="N6" s="935">
        <f>IF(ISBLANK(B8),"",B8)</f>
        <v>19</v>
      </c>
      <c r="O6" s="935">
        <f>IF(ISBLANK(E8),"",E8)</f>
        <v>55.9</v>
      </c>
      <c r="P6" s="128">
        <f>IF(ISBLANK(H8),"",H8)</f>
        <v>25.1</v>
      </c>
    </row>
    <row r="7" spans="1:19" x14ac:dyDescent="0.25">
      <c r="A7" s="286">
        <v>2022</v>
      </c>
      <c r="B7" s="167">
        <v>18.899999999999999</v>
      </c>
      <c r="C7" s="94">
        <v>20</v>
      </c>
      <c r="D7" s="169">
        <v>18</v>
      </c>
      <c r="E7" s="94">
        <v>56.4</v>
      </c>
      <c r="F7" s="94">
        <v>53</v>
      </c>
      <c r="G7" s="94">
        <v>59.1</v>
      </c>
      <c r="H7" s="167">
        <v>24.7</v>
      </c>
      <c r="I7" s="94">
        <v>27</v>
      </c>
      <c r="J7" s="169">
        <v>22.8</v>
      </c>
    </row>
    <row r="8" spans="1:19" x14ac:dyDescent="0.25">
      <c r="A8" s="218">
        <v>2023</v>
      </c>
      <c r="B8" s="167">
        <v>19</v>
      </c>
      <c r="C8" s="94">
        <v>20</v>
      </c>
      <c r="D8" s="169">
        <v>18.2</v>
      </c>
      <c r="E8" s="94">
        <v>55.9</v>
      </c>
      <c r="F8" s="94">
        <v>53.2</v>
      </c>
      <c r="G8" s="94">
        <v>58.2</v>
      </c>
      <c r="H8" s="167">
        <v>25.1</v>
      </c>
      <c r="I8" s="94">
        <v>26.9</v>
      </c>
      <c r="J8" s="169">
        <v>23.6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18.2</v>
      </c>
      <c r="O12" s="936">
        <f>IF(ISBLANK(G8),"",G8)</f>
        <v>58.2</v>
      </c>
      <c r="P12" s="938">
        <f>IF(ISBLANK(J8),"",J8)</f>
        <v>23.6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</v>
      </c>
      <c r="O13" s="937">
        <f>IF(ISBLANK(F8),"",F8)</f>
        <v>53.2</v>
      </c>
      <c r="P13" s="939">
        <f>IF(ISBLANK(I8),"",I8)</f>
        <v>26.9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</v>
      </c>
      <c r="O20" s="935">
        <f>IF(ISBLANK(E8),"",E8)</f>
        <v>55.9</v>
      </c>
      <c r="P20" s="940">
        <f>IF(ISBLANK(H8),"",H8)</f>
        <v>25.1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18.2</v>
      </c>
      <c r="O24" s="936">
        <f>IF(ISBLANK(G8),"",G8)</f>
        <v>58.2</v>
      </c>
      <c r="P24" s="938">
        <f>IF(ISBLANK(J8),"",J8)</f>
        <v>23.6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</v>
      </c>
      <c r="O25" s="937">
        <f>IF(ISBLANK(F8),"",F8)</f>
        <v>53.2</v>
      </c>
      <c r="P25" s="939">
        <f>IF(ISBLANK(I8),"",I8)</f>
        <v>26.9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14894363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57087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15072849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57771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34846644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133560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3590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222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224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12165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863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1692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4674974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32.6</v>
      </c>
      <c r="E20" s="600">
        <v>30.7</v>
      </c>
      <c r="F20" s="600">
        <v>30.7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</v>
      </c>
      <c r="E21" s="751">
        <v>22.4</v>
      </c>
      <c r="F21" s="751">
        <v>22.5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4.0999999999999996</v>
      </c>
      <c r="F22" s="752">
        <v>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30.7</v>
      </c>
      <c r="C30" s="204" t="s">
        <v>493</v>
      </c>
    </row>
    <row r="31" spans="1:11" x14ac:dyDescent="0.25">
      <c r="A31" s="698" t="s">
        <v>1430</v>
      </c>
      <c r="B31" s="734">
        <f>F21</f>
        <v>22.5</v>
      </c>
    </row>
    <row r="32" spans="1:11" x14ac:dyDescent="0.25">
      <c r="A32" s="698" t="s">
        <v>1431</v>
      </c>
      <c r="B32" s="734">
        <f>F22</f>
        <v>4</v>
      </c>
    </row>
    <row r="33" spans="1:2" x14ac:dyDescent="0.25">
      <c r="A33" s="699" t="s">
        <v>1432</v>
      </c>
      <c r="B33" s="732">
        <f>100-(B30+B31+B32)</f>
        <v>42.8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3630</v>
      </c>
      <c r="C4" s="71">
        <v>190</v>
      </c>
      <c r="D4" s="71">
        <v>233</v>
      </c>
      <c r="G4" s="217">
        <f>A4</f>
        <v>2021</v>
      </c>
      <c r="H4" s="289">
        <f>IF(ISBLANK(C4),"",C4)</f>
        <v>190</v>
      </c>
      <c r="I4" s="289">
        <f>IF(ISBLANK(D4),"",D4)</f>
        <v>233</v>
      </c>
    </row>
    <row r="5" spans="1:9" x14ac:dyDescent="0.25">
      <c r="A5" s="286">
        <v>2022</v>
      </c>
      <c r="B5" s="214">
        <v>3632</v>
      </c>
      <c r="C5" s="214">
        <v>228</v>
      </c>
      <c r="D5" s="214">
        <v>268</v>
      </c>
      <c r="G5" s="286">
        <f t="shared" ref="G5:G6" si="0">A5</f>
        <v>2022</v>
      </c>
      <c r="H5" s="290">
        <f t="shared" ref="H5:H6" si="1">IF(ISBLANK(C5),"",C5)</f>
        <v>228</v>
      </c>
      <c r="I5" s="290">
        <f t="shared" ref="I5:I6" si="2">IF(ISBLANK(D5),"",D5)</f>
        <v>268</v>
      </c>
    </row>
    <row r="6" spans="1:9" x14ac:dyDescent="0.25">
      <c r="A6" s="218">
        <v>2023</v>
      </c>
      <c r="B6" s="168">
        <v>3590</v>
      </c>
      <c r="C6" s="168">
        <v>222</v>
      </c>
      <c r="D6" s="168">
        <v>224</v>
      </c>
      <c r="G6" s="219">
        <f t="shared" si="0"/>
        <v>2023</v>
      </c>
      <c r="H6" s="291">
        <f t="shared" si="1"/>
        <v>222</v>
      </c>
      <c r="I6" s="291">
        <f t="shared" si="2"/>
        <v>224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190</v>
      </c>
      <c r="I12" s="289">
        <f>IF(ISBLANK(D4),"",D4)</f>
        <v>233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228</v>
      </c>
      <c r="I13" s="290">
        <f t="shared" si="4"/>
        <v>268</v>
      </c>
    </row>
    <row r="14" spans="1:9" x14ac:dyDescent="0.25">
      <c r="G14" s="219">
        <f t="shared" si="3"/>
        <v>2023</v>
      </c>
      <c r="H14" s="291">
        <f t="shared" ref="H14:I14" si="5">IF(ISBLANK(C6),"",C6)</f>
        <v>222</v>
      </c>
      <c r="I14" s="291">
        <f t="shared" si="5"/>
        <v>224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10852</v>
      </c>
      <c r="C23" s="71">
        <v>885</v>
      </c>
      <c r="D23" s="71">
        <v>1320</v>
      </c>
      <c r="G23" s="217">
        <f>A23</f>
        <v>2021</v>
      </c>
      <c r="H23" s="289">
        <f>IF(ISBLANK(C23),"",C23)</f>
        <v>885</v>
      </c>
      <c r="I23" s="289">
        <f>IF(ISBLANK(D23),"",D23)</f>
        <v>1320</v>
      </c>
    </row>
    <row r="24" spans="1:13" x14ac:dyDescent="0.25">
      <c r="A24" s="286">
        <v>2022</v>
      </c>
      <c r="B24" s="214">
        <v>11308</v>
      </c>
      <c r="C24" s="214">
        <v>889</v>
      </c>
      <c r="D24" s="214">
        <v>1358</v>
      </c>
      <c r="G24" s="286">
        <f t="shared" ref="G24:G25" si="6">A24</f>
        <v>2022</v>
      </c>
      <c r="H24" s="290">
        <f t="shared" ref="H24:H25" si="7">IF(ISBLANK(C24),"",C24)</f>
        <v>889</v>
      </c>
      <c r="I24" s="290">
        <f t="shared" ref="I24:I25" si="8">IF(ISBLANK(D24),"",D24)</f>
        <v>1358</v>
      </c>
    </row>
    <row r="25" spans="1:13" x14ac:dyDescent="0.25">
      <c r="A25" s="218">
        <v>2023</v>
      </c>
      <c r="B25" s="168">
        <v>12165</v>
      </c>
      <c r="C25" s="168">
        <v>863</v>
      </c>
      <c r="D25" s="168">
        <v>1692</v>
      </c>
      <c r="G25" s="219">
        <f t="shared" si="6"/>
        <v>2023</v>
      </c>
      <c r="H25" s="291">
        <f t="shared" si="7"/>
        <v>863</v>
      </c>
      <c r="I25" s="291">
        <f t="shared" si="8"/>
        <v>1692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885</v>
      </c>
      <c r="I31" s="289">
        <f>IF(ISBLANK(D23),"",D23)</f>
        <v>1320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889</v>
      </c>
      <c r="I32" s="290">
        <f t="shared" si="10"/>
        <v>1358</v>
      </c>
    </row>
    <row r="33" spans="7:9" x14ac:dyDescent="0.25">
      <c r="G33" s="219">
        <f t="shared" si="9"/>
        <v>2023</v>
      </c>
      <c r="H33" s="291">
        <f t="shared" ref="H33:I33" si="11">IF(ISBLANK(C25),"",C25)</f>
        <v>863</v>
      </c>
      <c r="I33" s="291">
        <f t="shared" si="11"/>
        <v>1692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8519004</v>
      </c>
      <c r="C4" s="1077">
        <v>30946</v>
      </c>
      <c r="D4" s="110">
        <v>5486463</v>
      </c>
      <c r="E4" s="70">
        <v>19930</v>
      </c>
      <c r="F4" s="1076">
        <v>1709279</v>
      </c>
      <c r="G4" s="70">
        <v>6209</v>
      </c>
      <c r="H4" s="1078">
        <v>26154761</v>
      </c>
      <c r="I4" s="1077">
        <v>95008</v>
      </c>
    </row>
    <row r="5" spans="1:9" x14ac:dyDescent="0.25">
      <c r="A5" s="587">
        <v>2021</v>
      </c>
      <c r="B5" s="1079">
        <v>9601263</v>
      </c>
      <c r="C5" s="1080">
        <v>35226</v>
      </c>
      <c r="D5" s="160">
        <v>7013950</v>
      </c>
      <c r="E5" s="212">
        <v>25734</v>
      </c>
      <c r="F5" s="1079">
        <v>1278532</v>
      </c>
      <c r="G5" s="212">
        <v>4691</v>
      </c>
      <c r="H5" s="1081">
        <v>31313474</v>
      </c>
      <c r="I5" s="1080">
        <v>114887</v>
      </c>
    </row>
    <row r="6" spans="1:9" x14ac:dyDescent="0.25">
      <c r="A6" s="588">
        <v>2022</v>
      </c>
      <c r="B6" s="1082">
        <v>10704220</v>
      </c>
      <c r="C6" s="1083">
        <v>41027</v>
      </c>
      <c r="D6" s="169">
        <v>7857087</v>
      </c>
      <c r="E6" s="167">
        <v>30115</v>
      </c>
      <c r="F6" s="1082">
        <v>1386566</v>
      </c>
      <c r="G6" s="167">
        <v>5314</v>
      </c>
      <c r="H6" s="1084">
        <v>34846644</v>
      </c>
      <c r="I6" s="1083">
        <v>133560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3532977</v>
      </c>
      <c r="C4" s="1076">
        <v>11422835</v>
      </c>
      <c r="D4" s="1077">
        <v>41494</v>
      </c>
      <c r="E4" s="1076">
        <v>11534438</v>
      </c>
      <c r="F4" s="1077">
        <v>41899</v>
      </c>
    </row>
    <row r="5" spans="1:6" x14ac:dyDescent="0.25">
      <c r="A5" s="480">
        <v>2021</v>
      </c>
      <c r="B5" s="1081">
        <v>2849921</v>
      </c>
      <c r="C5" s="1079">
        <v>13319182</v>
      </c>
      <c r="D5" s="1080">
        <v>48867</v>
      </c>
      <c r="E5" s="1079">
        <v>13164065</v>
      </c>
      <c r="F5" s="1080">
        <v>48298</v>
      </c>
    </row>
    <row r="6" spans="1:6" ht="15.75" thickBot="1" x14ac:dyDescent="0.3">
      <c r="A6" s="960">
        <v>2022</v>
      </c>
      <c r="B6" s="1085">
        <v>4674974</v>
      </c>
      <c r="C6" s="1086">
        <v>14894363</v>
      </c>
      <c r="D6" s="1087">
        <v>57087</v>
      </c>
      <c r="E6" s="1086">
        <v>15072849</v>
      </c>
      <c r="F6" s="1087">
        <v>57771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Јужнобанатска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4246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260906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-8.8000000000000007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74.25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244705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257264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8299</v>
      </c>
      <c r="C63" s="548">
        <f>IF(ISBLANK('DEM2'!C7),"-",'DEM2'!C7)</f>
        <v>8836</v>
      </c>
      <c r="D63" s="548"/>
      <c r="E63" s="548">
        <f>IF(ISBLANK('DEM2'!D8),"-",'DEM2'!D8)</f>
        <v>8303</v>
      </c>
      <c r="F63" s="548">
        <f>IF(ISBLANK('DEM2'!C8),"-",'DEM2'!C8)</f>
        <v>8800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10435</v>
      </c>
      <c r="C64" s="317">
        <f>IF(ISBLANK('DEM2'!F7),"-",'DEM2'!F7)</f>
        <v>10899</v>
      </c>
      <c r="D64" s="789"/>
      <c r="E64" s="317">
        <f>IF(ISBLANK('DEM2'!G8),"-",'DEM2'!G8)</f>
        <v>9936</v>
      </c>
      <c r="F64" s="317">
        <f>IF(ISBLANK('DEM2'!F8),"-",'DEM2'!F8)</f>
        <v>10505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5721</v>
      </c>
      <c r="C65" s="345">
        <f>IF(ISBLANK('DEM2'!I7),"-",'DEM2'!I7)</f>
        <v>6012</v>
      </c>
      <c r="D65" s="393"/>
      <c r="E65" s="345">
        <f>IF(ISBLANK('DEM2'!J8),"-",'DEM2'!J8)</f>
        <v>5342</v>
      </c>
      <c r="F65" s="345">
        <f>IF(ISBLANK('DEM2'!I8),"-",'DEM2'!I8)</f>
        <v>5518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23022</v>
      </c>
      <c r="C66" s="317">
        <f>IF(ISBLANK('DEM2'!L7),"-",'DEM2'!L7)</f>
        <v>24238</v>
      </c>
      <c r="D66" s="395"/>
      <c r="E66" s="317">
        <f>IF(ISBLANK('DEM2'!M8),"-",'DEM2'!M8)</f>
        <v>22262</v>
      </c>
      <c r="F66" s="317">
        <f>IF(ISBLANK('DEM2'!L8),"-",'DEM2'!L8)</f>
        <v>23388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21649</v>
      </c>
      <c r="C67" s="317">
        <f>IF(ISBLANK('DEM2'!O7),"-",'DEM2'!O7)</f>
        <v>23363</v>
      </c>
      <c r="D67" s="395"/>
      <c r="E67" s="317">
        <f>IF(ISBLANK('DEM2'!P8),"-",'DEM2'!P8)</f>
        <v>19415</v>
      </c>
      <c r="F67" s="317">
        <f>IF(ISBLANK('DEM2'!O8),"-",'DEM2'!O8)</f>
        <v>20797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86482</v>
      </c>
      <c r="C68" s="414">
        <f>IF(ISBLANK('DEM2'!R7),"-",'DEM2'!R7)</f>
        <v>89775</v>
      </c>
      <c r="D68" s="420"/>
      <c r="E68" s="414">
        <f>IF(ISBLANK('DEM2'!S8),"-",'DEM2'!S8)</f>
        <v>81157</v>
      </c>
      <c r="F68" s="414">
        <f>IF(ISBLANK('DEM2'!R8),"-",'DEM2'!R8)</f>
        <v>83431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138470</v>
      </c>
      <c r="C69" s="463">
        <f>IF(ISBLANK('DEM2'!U7),"-",'DEM2'!U7)</f>
        <v>134090</v>
      </c>
      <c r="D69" s="799"/>
      <c r="E69" s="463">
        <f>IF(ISBLANK('DEM2'!V8),"-",'DEM2'!V8)</f>
        <v>132987</v>
      </c>
      <c r="F69" s="463">
        <f>IF(ISBLANK('DEM2'!U8),"-",'DEM2'!U8)</f>
        <v>127919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7.2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5.0999999999999996</v>
      </c>
      <c r="G116" s="407">
        <f>IF(ISBLANK('DEM2'!E24),"-",'DEM2'!E24)</f>
        <v>7.1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5.5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69303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84370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32.299999999999997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79692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14909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28.1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34846644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133560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7857087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4733801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30115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10704220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41027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1386566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5314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14894363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57087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15072849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57771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3590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12165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4674974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25629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22963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20644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84222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24784</v>
      </c>
      <c r="C300" s="808">
        <f>IF(ISBLANK(POLJ3!C4),"-",POLJ3!C4)</f>
        <v>3940</v>
      </c>
      <c r="D300" s="1153">
        <f>IF(ISBLANK(POLJ3!D4),"-",POLJ3!D4)</f>
        <v>20844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24441</v>
      </c>
      <c r="C301" s="789">
        <f>IF(ISBLANK(POLJ3!C5),"-",POLJ3!C5)</f>
        <v>15241</v>
      </c>
      <c r="D301" s="1154">
        <f>IF(ISBLANK(POLJ3!D5),"-",POLJ3!D5)</f>
        <v>9200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162</v>
      </c>
      <c r="C302" s="790">
        <f>IF(ISBLANK(POLJ3!C6),"-",POLJ3!C6)</f>
        <v>23</v>
      </c>
      <c r="D302" s="1155">
        <f>IF(ISBLANK(POLJ3!D6),"-",POLJ3!D6)</f>
        <v>139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2354</v>
      </c>
      <c r="C303" s="791">
        <f>IF(ISBLANK(POLJ3!C7),"-",POLJ3!C7)</f>
        <v>496</v>
      </c>
      <c r="D303" s="1164">
        <f>IF(ISBLANK(POLJ3!D7),"-",POLJ3!D7)</f>
        <v>1858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25629</v>
      </c>
      <c r="C304" s="807">
        <f>IF(ISBLANK(POLJ3!C8),"-",POLJ3!C8)</f>
        <v>3812</v>
      </c>
      <c r="D304" s="1122">
        <f>IF(ISBLANK(POLJ3!D8),"-",POLJ3!D8)</f>
        <v>21817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1052.3599999999999</v>
      </c>
      <c r="C310" s="1123"/>
      <c r="D310" s="3"/>
      <c r="E310" s="5"/>
      <c r="F310" s="5"/>
      <c r="G310" s="815" t="s">
        <v>765</v>
      </c>
      <c r="H310" s="816">
        <f>IF(ISBLANK(POLJ2!H3),"-",POLJ2!H3)</f>
        <v>27021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292069.34999999998</v>
      </c>
      <c r="C311" s="1124"/>
      <c r="D311" s="3"/>
      <c r="E311" s="5"/>
      <c r="F311" s="5"/>
      <c r="G311" s="810" t="s">
        <v>766</v>
      </c>
      <c r="H311" s="248">
        <f>IF(ISBLANK(POLJ2!H4),"-",POLJ2!H4)</f>
        <v>133741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2290.64</v>
      </c>
      <c r="C312" s="1124"/>
      <c r="D312" s="3"/>
      <c r="E312" s="5"/>
      <c r="F312" s="5"/>
      <c r="G312" s="810" t="s">
        <v>767</v>
      </c>
      <c r="H312" s="248">
        <f>IF(ISBLANK(POLJ2!H5),"-",POLJ2!H5)</f>
        <v>48030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1782.84</v>
      </c>
      <c r="C313" s="1124"/>
      <c r="D313" s="3"/>
      <c r="E313" s="5"/>
      <c r="F313" s="5"/>
      <c r="G313" s="812" t="s">
        <v>768</v>
      </c>
      <c r="H313" s="249">
        <f>IF(ISBLANK(POLJ2!H6),"-",POLJ2!H6)</f>
        <v>2675559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126.45</v>
      </c>
      <c r="C314" s="1124"/>
      <c r="D314" s="3"/>
      <c r="E314" s="5"/>
      <c r="F314" s="5"/>
      <c r="G314" s="814" t="s">
        <v>16</v>
      </c>
      <c r="H314" s="817">
        <f>IF(ISBLANK(POLJ2!H7),"-",POLJ2!H7)</f>
        <v>2884351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22273.37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319595.01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9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104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1155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19.2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7350</v>
      </c>
      <c r="I364" s="808">
        <f>IF(ISBLANK(OBRAZ2!I6),"-",OBRAZ2!I6)</f>
        <v>5557</v>
      </c>
      <c r="J364" s="808">
        <f>IF(ISBLANK(OBRAZ2!J6),"-",OBRAZ2!J6)</f>
        <v>1793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3581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230</v>
      </c>
      <c r="I365" s="789">
        <f>IF(ISBLANK(OBRAZ2!I7),"-",OBRAZ2!I7)</f>
        <v>230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58.2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284</v>
      </c>
      <c r="I366" s="807">
        <f>IF(ISBLANK(OBRAZ2!I8),"-",OBRAZ2!I8)</f>
        <v>274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2634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3.7299673805134019</v>
      </c>
      <c r="I375" s="850">
        <f>IF(ISBLANK(OBRAZ2!C12),"-",OBRAZ2!C21)</f>
        <v>4.3265306122448974</v>
      </c>
      <c r="J375" s="850">
        <f>IF(ISBLANK(OBRAZ2!D12),"-",OBRAZ2!D21)</f>
        <v>4.5861601085481682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58.984541199829806</v>
      </c>
      <c r="I377" s="851">
        <f>IF(ISBLANK(OBRAZ2!C14),"-",OBRAZ2!C23)</f>
        <v>60.176870748299315</v>
      </c>
      <c r="J377" s="851">
        <f>IF(ISBLANK(OBRAZ2!D14),"-",OBRAZ2!D23)</f>
        <v>59.674355495251021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24.039143383917175</v>
      </c>
      <c r="I379" s="851">
        <f>IF(ISBLANK(OBRAZ2!C16),"-",OBRAZ2!C25)</f>
        <v>22.19047619047619</v>
      </c>
      <c r="J379" s="851">
        <f>IF(ISBLANK(OBRAZ2!D16),"-",OBRAZ2!D25)</f>
        <v>21.668928086838534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13.246348035739612</v>
      </c>
      <c r="I380" s="852">
        <f>IF(ISBLANK(OBRAZ2!C17),"-",OBRAZ2!C26)</f>
        <v>13.306122448979593</v>
      </c>
      <c r="J380" s="852">
        <f>IF(ISBLANK(OBRAZ2!D17),"-",OBRAZ2!D26)</f>
        <v>14.070556309362278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69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35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9433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9820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646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307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93.4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2477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175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101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8032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79.2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2327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84.5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107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8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85180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41881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19480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712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43.4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0.57999999999999996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89.1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41326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15.8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59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700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4403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279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374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9.3000000000000007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8.6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45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286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12306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6085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14.2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2784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843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1489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229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1127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554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50.3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64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1101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217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890.904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3.5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2472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99295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637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54977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23376.59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22349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13559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74388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45741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25629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20644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22963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1052.3599999999999</v>
      </c>
      <c r="G3" s="217" t="s">
        <v>765</v>
      </c>
      <c r="H3" s="71">
        <v>27021</v>
      </c>
    </row>
    <row r="4" spans="1:9" x14ac:dyDescent="0.25">
      <c r="A4" s="286" t="s">
        <v>760</v>
      </c>
      <c r="B4" s="214">
        <v>292069.34999999998</v>
      </c>
      <c r="G4" s="286" t="s">
        <v>766</v>
      </c>
      <c r="H4" s="214">
        <v>133741</v>
      </c>
    </row>
    <row r="5" spans="1:9" x14ac:dyDescent="0.25">
      <c r="A5" s="286" t="s">
        <v>761</v>
      </c>
      <c r="B5" s="214">
        <v>2290.64</v>
      </c>
      <c r="G5" s="286" t="s">
        <v>767</v>
      </c>
      <c r="H5" s="214">
        <v>48030</v>
      </c>
    </row>
    <row r="6" spans="1:9" x14ac:dyDescent="0.25">
      <c r="A6" s="286" t="s">
        <v>762</v>
      </c>
      <c r="B6" s="214">
        <v>1782.84</v>
      </c>
      <c r="G6" s="286" t="s">
        <v>768</v>
      </c>
      <c r="H6" s="214">
        <v>2675559</v>
      </c>
    </row>
    <row r="7" spans="1:9" x14ac:dyDescent="0.25">
      <c r="A7" s="286" t="s">
        <v>763</v>
      </c>
      <c r="B7" s="214">
        <v>126.45</v>
      </c>
      <c r="G7" s="1" t="s">
        <v>24</v>
      </c>
      <c r="H7" s="288">
        <v>2884351</v>
      </c>
    </row>
    <row r="8" spans="1:9" x14ac:dyDescent="0.25">
      <c r="A8" s="287" t="s">
        <v>764</v>
      </c>
      <c r="B8" s="73">
        <v>22273.37</v>
      </c>
    </row>
    <row r="9" spans="1:9" x14ac:dyDescent="0.25">
      <c r="A9" s="1" t="s">
        <v>24</v>
      </c>
      <c r="B9" s="288">
        <v>319595.01</v>
      </c>
      <c r="I9" s="41" t="s">
        <v>876</v>
      </c>
    </row>
    <row r="10" spans="1:9" x14ac:dyDescent="0.25">
      <c r="G10" s="29" t="s">
        <v>775</v>
      </c>
      <c r="H10" s="58">
        <v>84222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24784</v>
      </c>
      <c r="C4" s="55">
        <v>3940</v>
      </c>
      <c r="D4" s="110">
        <v>20844</v>
      </c>
    </row>
    <row r="5" spans="1:4" ht="30" customHeight="1" x14ac:dyDescent="0.25">
      <c r="A5" s="274" t="s">
        <v>884</v>
      </c>
      <c r="B5" s="212">
        <v>24441</v>
      </c>
      <c r="C5" s="58">
        <v>15241</v>
      </c>
      <c r="D5" s="160">
        <v>9200</v>
      </c>
    </row>
    <row r="6" spans="1:4" x14ac:dyDescent="0.25">
      <c r="A6" s="274" t="s">
        <v>772</v>
      </c>
      <c r="B6" s="212">
        <v>162</v>
      </c>
      <c r="C6" s="58">
        <v>23</v>
      </c>
      <c r="D6" s="160">
        <v>139</v>
      </c>
    </row>
    <row r="7" spans="1:4" ht="30" x14ac:dyDescent="0.25">
      <c r="A7" s="274" t="s">
        <v>773</v>
      </c>
      <c r="B7" s="212">
        <v>2354</v>
      </c>
      <c r="C7" s="58">
        <v>496</v>
      </c>
      <c r="D7" s="160">
        <v>1858</v>
      </c>
    </row>
    <row r="8" spans="1:4" x14ac:dyDescent="0.25">
      <c r="A8" s="201" t="s">
        <v>774</v>
      </c>
      <c r="B8" s="72">
        <v>25629</v>
      </c>
      <c r="C8" s="61">
        <v>3812</v>
      </c>
      <c r="D8" s="111">
        <v>21817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14.19753086419753</v>
      </c>
      <c r="C14" s="276">
        <f>D6/B6*100</f>
        <v>85.802469135802468</v>
      </c>
    </row>
    <row r="15" spans="1:4" ht="60" x14ac:dyDescent="0.25">
      <c r="A15" s="277" t="s">
        <v>885</v>
      </c>
      <c r="B15" s="282">
        <f>C5/B5*100</f>
        <v>62.358332310461925</v>
      </c>
      <c r="C15" s="278">
        <f>D5/B5*100</f>
        <v>37.641667689538075</v>
      </c>
    </row>
    <row r="16" spans="1:4" ht="30" x14ac:dyDescent="0.25">
      <c r="A16" s="279" t="s">
        <v>821</v>
      </c>
      <c r="B16" s="283">
        <f>C4/B4*100</f>
        <v>15.897353131052292</v>
      </c>
      <c r="C16" s="280">
        <f>D4/B4*100</f>
        <v>84.102646868947701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14.19753086419753</v>
      </c>
      <c r="C21" s="276">
        <f>C14</f>
        <v>85.802469135802468</v>
      </c>
    </row>
    <row r="22" spans="1:3" ht="60" x14ac:dyDescent="0.25">
      <c r="A22" s="277" t="s">
        <v>823</v>
      </c>
      <c r="B22" s="282">
        <f t="shared" ref="B22:C23" si="0">B15</f>
        <v>62.358332310461925</v>
      </c>
      <c r="C22" s="278">
        <f t="shared" si="0"/>
        <v>37.641667689538075</v>
      </c>
    </row>
    <row r="23" spans="1:3" ht="30" x14ac:dyDescent="0.25">
      <c r="A23" s="279" t="s">
        <v>858</v>
      </c>
      <c r="B23" s="285">
        <f t="shared" si="0"/>
        <v>15.897353131052292</v>
      </c>
      <c r="C23" s="284">
        <f t="shared" si="0"/>
        <v>84.102646868947701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9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104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1155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19.2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3581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58.2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2634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7120</v>
      </c>
      <c r="C6" s="973">
        <v>5301</v>
      </c>
      <c r="D6" s="945">
        <v>1819</v>
      </c>
      <c r="E6" s="973">
        <v>7051</v>
      </c>
      <c r="F6" s="973">
        <v>5308</v>
      </c>
      <c r="G6" s="945">
        <v>1743</v>
      </c>
      <c r="H6" s="599">
        <v>7350</v>
      </c>
      <c r="I6" s="616">
        <v>5557</v>
      </c>
      <c r="J6" s="945">
        <v>1793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112</v>
      </c>
      <c r="C7" s="975">
        <v>106</v>
      </c>
      <c r="D7" s="976">
        <v>6</v>
      </c>
      <c r="E7" s="975">
        <v>261</v>
      </c>
      <c r="F7" s="975">
        <v>261</v>
      </c>
      <c r="G7" s="976">
        <v>0</v>
      </c>
      <c r="H7" s="753">
        <v>230</v>
      </c>
      <c r="I7" s="690">
        <v>230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430</v>
      </c>
      <c r="C8" s="978">
        <v>415</v>
      </c>
      <c r="D8" s="979">
        <v>15</v>
      </c>
      <c r="E8" s="978">
        <v>412</v>
      </c>
      <c r="F8" s="978">
        <v>391</v>
      </c>
      <c r="G8" s="979">
        <v>21</v>
      </c>
      <c r="H8" s="754">
        <v>284</v>
      </c>
      <c r="I8" s="691">
        <v>274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263</v>
      </c>
      <c r="C12" s="600">
        <v>318</v>
      </c>
      <c r="D12" s="600">
        <v>338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4159</v>
      </c>
      <c r="C14" s="751">
        <v>4423</v>
      </c>
      <c r="D14" s="751">
        <v>4398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1695</v>
      </c>
      <c r="C16" s="1029">
        <v>1631</v>
      </c>
      <c r="D16" s="751">
        <v>1597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934</v>
      </c>
      <c r="C17" s="752">
        <v>978</v>
      </c>
      <c r="D17" s="752">
        <v>1037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3.7299673805134019</v>
      </c>
      <c r="C21" s="289">
        <f>C12/SUM(C12:C17)*100</f>
        <v>4.3265306122448974</v>
      </c>
      <c r="D21" s="289">
        <f>D12/SUM(D12:D17)*100</f>
        <v>4.5861601085481682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58.984541199829806</v>
      </c>
      <c r="C23" s="290">
        <f>C14/SUM(C12:C17)*100</f>
        <v>60.176870748299315</v>
      </c>
      <c r="D23" s="290">
        <f>D14/SUM(D12:D17)*100</f>
        <v>59.674355495251021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24.039143383917175</v>
      </c>
      <c r="C25" s="290">
        <f>C16/SUM(C12:C17)*100</f>
        <v>22.19047619047619</v>
      </c>
      <c r="D25" s="290">
        <f>D16/SUM(D12:D17)*100</f>
        <v>21.668928086838534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13.246348035739612</v>
      </c>
      <c r="C26" s="291">
        <f>C17/SUM(C12:C17)*100</f>
        <v>13.306122448979593</v>
      </c>
      <c r="D26" s="291">
        <f>D17/SUM(D12:D17)*100</f>
        <v>14.070556309362278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22.6</v>
      </c>
      <c r="C7" s="600">
        <v>24.5</v>
      </c>
      <c r="D7" s="600">
        <v>24.9</v>
      </c>
    </row>
    <row r="8" spans="1:6" x14ac:dyDescent="0.25">
      <c r="A8" s="695" t="s">
        <v>944</v>
      </c>
      <c r="B8" s="751">
        <v>13.4</v>
      </c>
      <c r="C8" s="751">
        <v>12.3</v>
      </c>
      <c r="D8" s="751">
        <v>11.5</v>
      </c>
    </row>
    <row r="9" spans="1:6" x14ac:dyDescent="0.25">
      <c r="A9" s="696" t="s">
        <v>224</v>
      </c>
      <c r="B9" s="752">
        <v>64</v>
      </c>
      <c r="C9" s="752">
        <v>63.2</v>
      </c>
      <c r="D9" s="752">
        <v>63.6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22.6</v>
      </c>
      <c r="C13" s="697">
        <f t="shared" ref="C13:D13" si="1">IF(ISBLANK(C7),"",C7)</f>
        <v>24.5</v>
      </c>
      <c r="D13" s="697">
        <f t="shared" si="1"/>
        <v>24.9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13.4</v>
      </c>
      <c r="C14" s="698">
        <f t="shared" si="2"/>
        <v>12.3</v>
      </c>
      <c r="D14" s="698">
        <f t="shared" si="2"/>
        <v>11.5</v>
      </c>
    </row>
    <row r="15" spans="1:6" x14ac:dyDescent="0.25">
      <c r="A15" s="702" t="s">
        <v>1630</v>
      </c>
      <c r="B15" s="699">
        <f t="shared" si="2"/>
        <v>64</v>
      </c>
      <c r="C15" s="699">
        <f t="shared" si="2"/>
        <v>63.2</v>
      </c>
      <c r="D15" s="699">
        <f t="shared" si="2"/>
        <v>63.6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22.6</v>
      </c>
      <c r="C18" s="697">
        <f t="shared" ref="C18:D18" si="4">IF(ISBLANK(C7),"",C7)</f>
        <v>24.5</v>
      </c>
      <c r="D18" s="697">
        <f t="shared" si="4"/>
        <v>24.9</v>
      </c>
    </row>
    <row r="19" spans="1:5" x14ac:dyDescent="0.25">
      <c r="A19" s="701" t="s">
        <v>1632</v>
      </c>
      <c r="B19" s="698">
        <f t="shared" ref="B19:D20" si="5">IF(ISBLANK(B8),"",B8)</f>
        <v>13.4</v>
      </c>
      <c r="C19" s="698">
        <f t="shared" si="5"/>
        <v>12.3</v>
      </c>
      <c r="D19" s="698">
        <f t="shared" si="5"/>
        <v>11.5</v>
      </c>
    </row>
    <row r="20" spans="1:5" x14ac:dyDescent="0.25">
      <c r="A20" s="702" t="s">
        <v>1633</v>
      </c>
      <c r="B20" s="699">
        <f t="shared" si="5"/>
        <v>64</v>
      </c>
      <c r="C20" s="699">
        <f t="shared" si="5"/>
        <v>63.2</v>
      </c>
      <c r="D20" s="699">
        <f t="shared" si="5"/>
        <v>63.6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102.3</v>
      </c>
      <c r="C5" s="611">
        <v>100.8</v>
      </c>
      <c r="D5" s="1030">
        <v>101.5</v>
      </c>
      <c r="F5" s="28"/>
      <c r="G5" s="693">
        <f>A5</f>
        <v>2020</v>
      </c>
      <c r="H5" s="669">
        <f>IF(ISBLANK(B5),"",B5)</f>
        <v>102.3</v>
      </c>
      <c r="I5" s="618">
        <f t="shared" ref="H5:I7" si="0">IF(ISBLANK(C5),"",C5)</f>
        <v>100.8</v>
      </c>
    </row>
    <row r="6" spans="1:10" x14ac:dyDescent="0.25">
      <c r="A6" s="749">
        <v>2021</v>
      </c>
      <c r="B6" s="601">
        <v>105.2</v>
      </c>
      <c r="C6" s="612">
        <v>108.6</v>
      </c>
      <c r="D6" s="946">
        <v>107</v>
      </c>
      <c r="F6" s="44"/>
      <c r="G6" s="693">
        <f t="shared" ref="G6:G7" si="1">A6</f>
        <v>2021</v>
      </c>
      <c r="H6" s="670">
        <f t="shared" si="0"/>
        <v>105.2</v>
      </c>
      <c r="I6" s="619">
        <f t="shared" si="0"/>
        <v>108.6</v>
      </c>
    </row>
    <row r="7" spans="1:10" x14ac:dyDescent="0.25">
      <c r="A7" s="750">
        <v>2022</v>
      </c>
      <c r="B7" s="601">
        <v>102.6</v>
      </c>
      <c r="C7" s="612">
        <v>109.9</v>
      </c>
      <c r="D7" s="946">
        <v>106.3</v>
      </c>
      <c r="F7" s="44"/>
      <c r="G7" s="693">
        <f t="shared" si="1"/>
        <v>2022</v>
      </c>
      <c r="H7" s="671">
        <f t="shared" si="0"/>
        <v>102.6</v>
      </c>
      <c r="I7" s="620">
        <f t="shared" si="0"/>
        <v>109.9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102.3</v>
      </c>
      <c r="I13" s="618">
        <f>IF(ISBLANK(C5),"",C5)</f>
        <v>100.8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105.2</v>
      </c>
      <c r="I14" s="619">
        <f t="shared" si="3"/>
        <v>108.6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102.6</v>
      </c>
      <c r="I15" s="620">
        <f t="shared" si="4"/>
        <v>109.9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Јужнобанатска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4246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260906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-8.8000000000000007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74.25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244705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257264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8299</v>
      </c>
      <c r="C63" s="548">
        <f>IF(ISBLANK('DEM2'!C7),"-",'DEM2'!C7)</f>
        <v>8836</v>
      </c>
      <c r="D63" s="548"/>
      <c r="E63" s="548">
        <f>IF(ISBLANK('DEM2'!D8),"-",'DEM2'!D8)</f>
        <v>8303</v>
      </c>
      <c r="F63" s="548">
        <f>IF(ISBLANK('DEM2'!C8),"-",'DEM2'!C8)</f>
        <v>8800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10435</v>
      </c>
      <c r="C64" s="317">
        <f>IF(ISBLANK('DEM2'!F7),"-",'DEM2'!F7)</f>
        <v>10899</v>
      </c>
      <c r="D64" s="789"/>
      <c r="E64" s="317">
        <f>IF(ISBLANK('DEM2'!G8),"-",'DEM2'!G8)</f>
        <v>9936</v>
      </c>
      <c r="F64" s="317">
        <f>IF(ISBLANK('DEM2'!F8),"-",'DEM2'!F8)</f>
        <v>10505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5721</v>
      </c>
      <c r="C65" s="345">
        <f>IF(ISBLANK('DEM2'!I7),"-",'DEM2'!I7)</f>
        <v>6012</v>
      </c>
      <c r="D65" s="393"/>
      <c r="E65" s="345">
        <f>IF(ISBLANK('DEM2'!J8),"-",'DEM2'!J8)</f>
        <v>5342</v>
      </c>
      <c r="F65" s="345">
        <f>IF(ISBLANK('DEM2'!I8),"-",'DEM2'!I8)</f>
        <v>5518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23022</v>
      </c>
      <c r="C66" s="348">
        <f>IF(ISBLANK('DEM2'!L7),"-",'DEM2'!L7)</f>
        <v>24238</v>
      </c>
      <c r="D66" s="394"/>
      <c r="E66" s="348">
        <f>IF(ISBLANK('DEM2'!M8),"-",'DEM2'!M8)</f>
        <v>22262</v>
      </c>
      <c r="F66" s="348">
        <f>IF(ISBLANK('DEM2'!L8),"-",'DEM2'!L8)</f>
        <v>23388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21649</v>
      </c>
      <c r="C67" s="345">
        <f>IF(ISBLANK('DEM2'!O7),"-",'DEM2'!O7)</f>
        <v>23363</v>
      </c>
      <c r="D67" s="393"/>
      <c r="E67" s="345">
        <f>IF(ISBLANK('DEM2'!P8),"-",'DEM2'!P8)</f>
        <v>19415</v>
      </c>
      <c r="F67" s="345">
        <f>IF(ISBLANK('DEM2'!O8),"-",'DEM2'!O8)</f>
        <v>20797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86482</v>
      </c>
      <c r="C68" s="317">
        <f>IF(ISBLANK('DEM2'!R7),"-",'DEM2'!R7)</f>
        <v>89775</v>
      </c>
      <c r="D68" s="395"/>
      <c r="E68" s="317">
        <f>IF(ISBLANK('DEM2'!S8),"-",'DEM2'!S8)</f>
        <v>81157</v>
      </c>
      <c r="F68" s="317">
        <f>IF(ISBLANK('DEM2'!R8),"-",'DEM2'!R8)</f>
        <v>83431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138470</v>
      </c>
      <c r="C69" s="463">
        <f>IF(ISBLANK('DEM2'!U7),"-",'DEM2'!U7)</f>
        <v>134090</v>
      </c>
      <c r="D69" s="799"/>
      <c r="E69" s="463">
        <f>IF(ISBLANK('DEM2'!V8),"-",'DEM2'!V8)</f>
        <v>132987</v>
      </c>
      <c r="F69" s="463">
        <f>IF(ISBLANK('DEM2'!U8),"-",'DEM2'!U8)</f>
        <v>127919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7.2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5.0999999999999996</v>
      </c>
      <c r="G116" s="407">
        <f>IF(ISBLANK('DEM2'!E24),"-",'DEM2'!E24)</f>
        <v>7.1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5.5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69303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84370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32.299999999999997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79692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14909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28.1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34846644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133560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7857087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4733801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30115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10704220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41027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1386566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5314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14894363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57087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15072849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57771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3590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12165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4674974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25629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22963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20644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84222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24784</v>
      </c>
      <c r="C300" s="808">
        <f>IF(ISBLANK(POLJ3!C4),"-",POLJ3!C4)</f>
        <v>3940</v>
      </c>
      <c r="D300" s="1153">
        <f>IF(ISBLANK(POLJ3!D4),"-",POLJ3!D4)</f>
        <v>20844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24441</v>
      </c>
      <c r="C301" s="789">
        <f>IF(ISBLANK(POLJ3!C5),"-",POLJ3!C5)</f>
        <v>15241</v>
      </c>
      <c r="D301" s="1154">
        <f>IF(ISBLANK(POLJ3!D5),"-",POLJ3!D5)</f>
        <v>9200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162</v>
      </c>
      <c r="C302" s="790">
        <f>IF(ISBLANK(POLJ3!C6),"-",POLJ3!C6)</f>
        <v>23</v>
      </c>
      <c r="D302" s="1155">
        <f>IF(ISBLANK(POLJ3!D6),"-",POLJ3!D6)</f>
        <v>139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2354</v>
      </c>
      <c r="C303" s="791">
        <f>IF(ISBLANK(POLJ3!C7),"-",POLJ3!C7)</f>
        <v>496</v>
      </c>
      <c r="D303" s="1164">
        <f>IF(ISBLANK(POLJ3!D7),"-",POLJ3!D7)</f>
        <v>1858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25629</v>
      </c>
      <c r="C304" s="807">
        <f>IF(ISBLANK(POLJ3!C8),"-",POLJ3!C8)</f>
        <v>3812</v>
      </c>
      <c r="D304" s="1122">
        <f>IF(ISBLANK(POLJ3!D8),"-",POLJ3!D8)</f>
        <v>21817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1052.3599999999999</v>
      </c>
      <c r="C310" s="1123"/>
      <c r="D310" s="3"/>
      <c r="E310" s="5"/>
      <c r="F310" s="5"/>
      <c r="G310" s="815" t="s">
        <v>854</v>
      </c>
      <c r="H310" s="816">
        <f>IF(ISBLANK(POLJ2!H3),"-",POLJ2!H3)</f>
        <v>27021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292069.34999999998</v>
      </c>
      <c r="C311" s="1124"/>
      <c r="D311" s="3"/>
      <c r="E311" s="5"/>
      <c r="F311" s="5"/>
      <c r="G311" s="810" t="s">
        <v>855</v>
      </c>
      <c r="H311" s="248">
        <f>IF(ISBLANK(POLJ2!H4),"-",POLJ2!H4)</f>
        <v>133741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2290.64</v>
      </c>
      <c r="C312" s="1124"/>
      <c r="D312" s="3"/>
      <c r="E312" s="5"/>
      <c r="F312" s="5"/>
      <c r="G312" s="810" t="s">
        <v>856</v>
      </c>
      <c r="H312" s="248">
        <f>IF(ISBLANK(POLJ2!H5),"-",POLJ2!H5)</f>
        <v>48030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1782.84</v>
      </c>
      <c r="C313" s="1124"/>
      <c r="D313" s="3"/>
      <c r="E313" s="5"/>
      <c r="F313" s="5"/>
      <c r="G313" s="812" t="s">
        <v>857</v>
      </c>
      <c r="H313" s="249">
        <f>IF(ISBLANK(POLJ2!H6),"-",POLJ2!H6)</f>
        <v>2675559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126.45</v>
      </c>
      <c r="C314" s="1124"/>
      <c r="D314" s="3"/>
      <c r="E314" s="5"/>
      <c r="F314" s="5"/>
      <c r="G314" s="814" t="s">
        <v>847</v>
      </c>
      <c r="H314" s="817">
        <f>IF(ISBLANK(POLJ2!H7),"-",POLJ2!H7)</f>
        <v>2884351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22273.37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319595.01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9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104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1155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19.2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7350</v>
      </c>
      <c r="I364" s="808">
        <f>IF(ISBLANK(OBRAZ2!I6),"-",OBRAZ2!I6)</f>
        <v>5557</v>
      </c>
      <c r="J364" s="808">
        <f>IF(ISBLANK(OBRAZ2!J6),"-",OBRAZ2!J6)</f>
        <v>1793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3581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230</v>
      </c>
      <c r="I365" s="416">
        <f>IF(ISBLANK(OBRAZ2!I7),"-",OBRAZ2!I7)</f>
        <v>230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58.2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284</v>
      </c>
      <c r="I366" s="807">
        <f>IF(ISBLANK(OBRAZ2!I8),"-",OBRAZ2!I8)</f>
        <v>274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2634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3.7299673805134019</v>
      </c>
      <c r="I375" s="850">
        <f>IF(ISBLANK(OBRAZ2!C12),"-",OBRAZ2!C21)</f>
        <v>4.3265306122448974</v>
      </c>
      <c r="J375" s="850">
        <f>IF(ISBLANK(OBRAZ2!D12),"-",OBRAZ2!D21)</f>
        <v>4.5861601085481682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58.984541199829806</v>
      </c>
      <c r="I377" s="851">
        <f>IF(ISBLANK(OBRAZ2!C14),"-",OBRAZ2!C23)</f>
        <v>60.176870748299315</v>
      </c>
      <c r="J377" s="851">
        <f>IF(ISBLANK(OBRAZ2!D14),"-",OBRAZ2!D23)</f>
        <v>59.674355495251021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24.039143383917175</v>
      </c>
      <c r="I379" s="851">
        <f>IF(ISBLANK(OBRAZ2!C16),"-",OBRAZ2!C25)</f>
        <v>22.19047619047619</v>
      </c>
      <c r="J379" s="851">
        <f>IF(ISBLANK(OBRAZ2!D16),"-",OBRAZ2!D25)</f>
        <v>21.668928086838534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13.246348035739612</v>
      </c>
      <c r="I380" s="852">
        <f>IF(ISBLANK(OBRAZ2!C17),"-",OBRAZ2!C26)</f>
        <v>13.306122448979593</v>
      </c>
      <c r="J380" s="852">
        <f>IF(ISBLANK(OBRAZ2!D17),"-",OBRAZ2!D26)</f>
        <v>14.070556309362278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69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35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9433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9820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646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307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93.4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2477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175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101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8032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79.2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2327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84.5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107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8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85180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41881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19480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712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43.4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0.57999999999999996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89.1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41326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59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700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4403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279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374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9.3000000000000007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8.6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45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286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12306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6085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14.2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2784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843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1489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229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1127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554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50.3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64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1101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217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890.904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3.5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2472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99295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637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54977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23376.59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22349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13559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74388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45741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9</v>
      </c>
      <c r="C6" s="601">
        <v>105</v>
      </c>
      <c r="D6" s="612">
        <v>40</v>
      </c>
      <c r="E6" s="612">
        <v>65</v>
      </c>
      <c r="F6" s="1033">
        <v>1045</v>
      </c>
      <c r="G6" s="612">
        <v>543</v>
      </c>
      <c r="H6" s="980">
        <v>502</v>
      </c>
      <c r="I6" s="1034">
        <v>17.3</v>
      </c>
      <c r="J6" s="612">
        <v>17.5</v>
      </c>
      <c r="K6" s="1035">
        <v>17.2</v>
      </c>
      <c r="L6" s="1033">
        <v>3377</v>
      </c>
      <c r="M6" s="612">
        <v>1780</v>
      </c>
      <c r="N6" s="1028">
        <v>1597</v>
      </c>
      <c r="O6" s="1034">
        <v>53.9</v>
      </c>
      <c r="P6" s="612">
        <v>55.2</v>
      </c>
      <c r="Q6" s="1028">
        <v>52.5</v>
      </c>
      <c r="R6" s="1033">
        <v>2629</v>
      </c>
      <c r="S6" s="612">
        <v>1364</v>
      </c>
      <c r="T6" s="1035">
        <v>1265</v>
      </c>
    </row>
    <row r="7" spans="1:20" x14ac:dyDescent="0.25">
      <c r="A7" s="286">
        <v>2021</v>
      </c>
      <c r="B7" s="602">
        <v>9</v>
      </c>
      <c r="C7" s="601">
        <v>100</v>
      </c>
      <c r="D7" s="612">
        <v>40</v>
      </c>
      <c r="E7" s="612">
        <v>60</v>
      </c>
      <c r="F7" s="1033">
        <v>1092</v>
      </c>
      <c r="G7" s="612">
        <v>557</v>
      </c>
      <c r="H7" s="980">
        <v>535</v>
      </c>
      <c r="I7" s="1034">
        <v>18.5</v>
      </c>
      <c r="J7" s="612">
        <v>18.3</v>
      </c>
      <c r="K7" s="1035">
        <v>18.7</v>
      </c>
      <c r="L7" s="1033">
        <v>3649</v>
      </c>
      <c r="M7" s="612">
        <v>1913</v>
      </c>
      <c r="N7" s="1028">
        <v>1736</v>
      </c>
      <c r="O7" s="1034">
        <v>58.3</v>
      </c>
      <c r="P7" s="612">
        <v>59.4</v>
      </c>
      <c r="Q7" s="1028">
        <v>57.1</v>
      </c>
      <c r="R7" s="1033">
        <v>2609</v>
      </c>
      <c r="S7" s="612">
        <v>1357</v>
      </c>
      <c r="T7" s="1035">
        <v>1252</v>
      </c>
    </row>
    <row r="8" spans="1:20" x14ac:dyDescent="0.25">
      <c r="A8" s="219">
        <v>2022</v>
      </c>
      <c r="B8" s="617">
        <v>9</v>
      </c>
      <c r="C8" s="947">
        <v>104</v>
      </c>
      <c r="D8" s="981">
        <v>40</v>
      </c>
      <c r="E8" s="981">
        <v>64</v>
      </c>
      <c r="F8" s="1036">
        <v>1155</v>
      </c>
      <c r="G8" s="981">
        <v>578</v>
      </c>
      <c r="H8" s="979">
        <v>577</v>
      </c>
      <c r="I8" s="754">
        <v>19.2</v>
      </c>
      <c r="J8" s="981">
        <v>18.7</v>
      </c>
      <c r="K8" s="1037">
        <v>19.8</v>
      </c>
      <c r="L8" s="1036">
        <v>3581</v>
      </c>
      <c r="M8" s="981">
        <v>1821</v>
      </c>
      <c r="N8" s="691">
        <v>1760</v>
      </c>
      <c r="O8" s="754">
        <v>58.2</v>
      </c>
      <c r="P8" s="981">
        <v>57.5</v>
      </c>
      <c r="Q8" s="691">
        <v>59</v>
      </c>
      <c r="R8" s="1036">
        <v>2634</v>
      </c>
      <c r="S8" s="981">
        <v>1392</v>
      </c>
      <c r="T8" s="1037">
        <v>1242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9433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9820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646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307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2477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175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101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93.590633991467413</v>
      </c>
      <c r="C21" s="739">
        <f>B10/(B7+B10)*100</f>
        <v>6.4093660085325928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96.968500049372963</v>
      </c>
      <c r="C22" s="739">
        <f>B11/(B8+B11)*100</f>
        <v>3.0314999506270364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93.590633991467413</v>
      </c>
      <c r="C26" s="739">
        <f>C21</f>
        <v>6.4093660085325928</v>
      </c>
    </row>
    <row r="27" spans="1:10" ht="24.75" x14ac:dyDescent="0.25">
      <c r="A27" s="742" t="s">
        <v>1407</v>
      </c>
      <c r="B27" s="739">
        <f>B22</f>
        <v>96.968500049372963</v>
      </c>
      <c r="C27" s="739">
        <f>C22</f>
        <v>3.0314999506270364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26</v>
      </c>
      <c r="C5" s="1095">
        <v>40</v>
      </c>
      <c r="D5" s="914" t="s">
        <v>5</v>
      </c>
      <c r="E5" s="211"/>
      <c r="F5" s="125">
        <v>2021</v>
      </c>
      <c r="G5" s="70">
        <v>66</v>
      </c>
      <c r="H5" s="55">
        <v>26</v>
      </c>
      <c r="I5" s="110">
        <v>40</v>
      </c>
      <c r="J5" s="70">
        <v>36</v>
      </c>
      <c r="K5" s="55">
        <v>0</v>
      </c>
      <c r="L5" s="110">
        <v>36</v>
      </c>
      <c r="M5" s="70">
        <v>9519</v>
      </c>
      <c r="N5" s="55">
        <v>9908</v>
      </c>
      <c r="O5" s="70">
        <v>644</v>
      </c>
      <c r="P5" s="110">
        <v>293</v>
      </c>
    </row>
    <row r="6" spans="1:16" x14ac:dyDescent="0.25">
      <c r="A6" s="923" t="s">
        <v>259</v>
      </c>
      <c r="B6" s="1096">
        <v>0</v>
      </c>
      <c r="C6" s="1097">
        <v>35</v>
      </c>
      <c r="D6" s="915" t="s">
        <v>5</v>
      </c>
      <c r="E6" s="254"/>
      <c r="F6" s="125">
        <v>2022</v>
      </c>
      <c r="G6" s="212">
        <v>66</v>
      </c>
      <c r="H6" s="58">
        <v>26</v>
      </c>
      <c r="I6" s="160">
        <v>40</v>
      </c>
      <c r="J6" s="212">
        <v>35</v>
      </c>
      <c r="K6" s="58">
        <v>0</v>
      </c>
      <c r="L6" s="160">
        <v>35</v>
      </c>
      <c r="M6" s="212">
        <v>9433</v>
      </c>
      <c r="N6" s="58">
        <v>9820</v>
      </c>
      <c r="O6" s="212">
        <v>646</v>
      </c>
      <c r="P6" s="160">
        <v>307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69</v>
      </c>
      <c r="H7" s="94">
        <v>29</v>
      </c>
      <c r="I7" s="169">
        <v>40</v>
      </c>
      <c r="J7" s="167"/>
      <c r="K7" s="94"/>
      <c r="L7" s="169"/>
      <c r="M7" s="167">
        <v>10092</v>
      </c>
      <c r="N7" s="94">
        <v>9902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26</v>
      </c>
      <c r="C11" s="918">
        <f>IF(ISBLANK(C5),"",C5)</f>
        <v>40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35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90.1</v>
      </c>
      <c r="C5" s="611">
        <v>90.1</v>
      </c>
      <c r="D5" s="945">
        <v>90</v>
      </c>
      <c r="E5" s="610"/>
      <c r="F5" s="611"/>
      <c r="G5" s="945"/>
      <c r="H5" s="610"/>
      <c r="I5" s="611"/>
      <c r="J5" s="945"/>
      <c r="K5" s="610">
        <v>2724</v>
      </c>
      <c r="L5" s="611">
        <v>1365</v>
      </c>
      <c r="M5" s="945">
        <v>1359</v>
      </c>
      <c r="N5" s="610">
        <v>96.1</v>
      </c>
      <c r="O5" s="611">
        <v>96.4</v>
      </c>
      <c r="P5" s="945">
        <v>95.7</v>
      </c>
      <c r="Q5" s="610">
        <v>0.7</v>
      </c>
      <c r="R5" s="611">
        <v>0.8</v>
      </c>
      <c r="S5" s="945">
        <v>0.6</v>
      </c>
    </row>
    <row r="6" spans="1:19" x14ac:dyDescent="0.25">
      <c r="A6" s="286">
        <v>2021</v>
      </c>
      <c r="B6" s="457">
        <v>90.6</v>
      </c>
      <c r="C6" s="458">
        <v>90.9</v>
      </c>
      <c r="D6" s="976">
        <v>90.2</v>
      </c>
      <c r="E6" s="457">
        <v>212</v>
      </c>
      <c r="F6" s="458">
        <v>127</v>
      </c>
      <c r="G6" s="976">
        <v>85</v>
      </c>
      <c r="H6" s="457">
        <v>129</v>
      </c>
      <c r="I6" s="458">
        <v>70</v>
      </c>
      <c r="J6" s="976">
        <v>59</v>
      </c>
      <c r="K6" s="457">
        <v>2626</v>
      </c>
      <c r="L6" s="458">
        <v>1309</v>
      </c>
      <c r="M6" s="976">
        <v>1317</v>
      </c>
      <c r="N6" s="457">
        <v>96.2</v>
      </c>
      <c r="O6" s="458">
        <v>94.1</v>
      </c>
      <c r="P6" s="976">
        <v>98.4</v>
      </c>
      <c r="Q6" s="457">
        <v>0.6</v>
      </c>
      <c r="R6" s="458">
        <v>0.8</v>
      </c>
      <c r="S6" s="976">
        <v>0.3</v>
      </c>
    </row>
    <row r="7" spans="1:19" x14ac:dyDescent="0.25">
      <c r="A7" s="286">
        <v>2022</v>
      </c>
      <c r="B7" s="601">
        <v>93.4</v>
      </c>
      <c r="C7" s="612">
        <v>93.7</v>
      </c>
      <c r="D7" s="980">
        <v>93.2</v>
      </c>
      <c r="E7" s="601">
        <v>222</v>
      </c>
      <c r="F7" s="612">
        <v>140</v>
      </c>
      <c r="G7" s="980">
        <v>82</v>
      </c>
      <c r="H7" s="601">
        <v>129</v>
      </c>
      <c r="I7" s="612">
        <v>72</v>
      </c>
      <c r="J7" s="980">
        <v>57</v>
      </c>
      <c r="K7" s="601">
        <v>2477</v>
      </c>
      <c r="L7" s="612">
        <v>1274</v>
      </c>
      <c r="M7" s="980">
        <v>1203</v>
      </c>
      <c r="N7" s="601">
        <v>97</v>
      </c>
      <c r="O7" s="612">
        <v>97.4</v>
      </c>
      <c r="P7" s="980">
        <v>96.4</v>
      </c>
      <c r="Q7" s="601">
        <v>0.4</v>
      </c>
      <c r="R7" s="612">
        <v>0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175</v>
      </c>
      <c r="F8" s="981">
        <v>105</v>
      </c>
      <c r="G8" s="979">
        <v>70</v>
      </c>
      <c r="H8" s="947">
        <v>101</v>
      </c>
      <c r="I8" s="981">
        <v>51</v>
      </c>
      <c r="J8" s="979">
        <v>50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79.2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84.5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107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7857087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30115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1436</v>
      </c>
      <c r="C5" s="616">
        <v>935</v>
      </c>
      <c r="D5" s="616">
        <v>501</v>
      </c>
      <c r="E5" s="599">
        <v>5725</v>
      </c>
      <c r="F5" s="616">
        <v>2897</v>
      </c>
      <c r="G5" s="945">
        <v>2828</v>
      </c>
      <c r="H5" s="616">
        <v>1800</v>
      </c>
      <c r="I5" s="616">
        <v>723</v>
      </c>
      <c r="J5" s="616">
        <v>1077</v>
      </c>
      <c r="K5" s="217">
        <f>SUM(B5,E5,H5)</f>
        <v>8961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1287</v>
      </c>
      <c r="C6" s="612">
        <v>846</v>
      </c>
      <c r="D6" s="946">
        <v>441</v>
      </c>
      <c r="E6" s="601">
        <v>5588</v>
      </c>
      <c r="F6" s="612">
        <v>2772</v>
      </c>
      <c r="G6" s="946">
        <v>2816</v>
      </c>
      <c r="H6" s="601">
        <v>1726</v>
      </c>
      <c r="I6" s="612">
        <v>698</v>
      </c>
      <c r="J6" s="612">
        <v>1028</v>
      </c>
      <c r="K6" s="218">
        <f>SUM(B6,E6,H6)</f>
        <v>8601</v>
      </c>
      <c r="M6" s="105" t="s">
        <v>284</v>
      </c>
      <c r="N6" s="171">
        <f>IF(ISBLANK(J7),"",J7)</f>
        <v>1005</v>
      </c>
      <c r="O6" s="80">
        <f>IF(ISBLANK(I7),"",I7)</f>
        <v>679</v>
      </c>
      <c r="P6" s="211"/>
    </row>
    <row r="7" spans="1:17" ht="24.75" x14ac:dyDescent="0.25">
      <c r="A7" s="218">
        <v>2023</v>
      </c>
      <c r="B7" s="601">
        <v>1164</v>
      </c>
      <c r="C7" s="612">
        <v>763</v>
      </c>
      <c r="D7" s="946">
        <v>401</v>
      </c>
      <c r="E7" s="601">
        <v>5184</v>
      </c>
      <c r="F7" s="612">
        <v>2552</v>
      </c>
      <c r="G7" s="946">
        <v>2632</v>
      </c>
      <c r="H7" s="601">
        <v>1684</v>
      </c>
      <c r="I7" s="612">
        <v>679</v>
      </c>
      <c r="J7" s="612">
        <v>1005</v>
      </c>
      <c r="K7" s="218">
        <f>SUM(B7,E7,H7)</f>
        <v>8032</v>
      </c>
      <c r="M7" s="106" t="s">
        <v>285</v>
      </c>
      <c r="N7" s="220">
        <f>IF(ISBLANK(G7),"",G7)</f>
        <v>2632</v>
      </c>
      <c r="O7" s="107">
        <f>IF(ISBLANK(F7),"",F7)</f>
        <v>2552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401</v>
      </c>
      <c r="O8" s="83">
        <f>IF(ISBLANK(C7),"",C7)</f>
        <v>763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1005</v>
      </c>
      <c r="O13" s="80">
        <f>IF(ISBLANK(I7),"",I7)</f>
        <v>679</v>
      </c>
      <c r="P13" s="211"/>
    </row>
    <row r="14" spans="1:17" ht="27.75" customHeight="1" x14ac:dyDescent="0.25">
      <c r="M14" s="106" t="s">
        <v>515</v>
      </c>
      <c r="N14" s="220">
        <f>IF(ISBLANK(G7),"",G7)</f>
        <v>2632</v>
      </c>
      <c r="O14" s="107">
        <f>IF(ISBLANK(F7),"",F7)</f>
        <v>2552</v>
      </c>
      <c r="P14" s="211"/>
    </row>
    <row r="15" spans="1:17" ht="26.25" customHeight="1" x14ac:dyDescent="0.25">
      <c r="M15" s="108" t="s">
        <v>516</v>
      </c>
      <c r="N15" s="170">
        <f>IF(ISBLANK(D7),"",D7)</f>
        <v>401</v>
      </c>
      <c r="O15" s="83">
        <f>IF(ISBLANK(C7),"",C7)</f>
        <v>763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389</v>
      </c>
      <c r="C21" s="616">
        <v>232</v>
      </c>
      <c r="D21" s="616">
        <v>157</v>
      </c>
      <c r="E21" s="599">
        <v>1335</v>
      </c>
      <c r="F21" s="616">
        <v>719</v>
      </c>
      <c r="G21" s="945">
        <v>616</v>
      </c>
      <c r="H21" s="616">
        <v>456</v>
      </c>
      <c r="I21" s="616">
        <v>177</v>
      </c>
      <c r="J21" s="616">
        <v>279</v>
      </c>
      <c r="K21" s="217">
        <f>SUM(B21,E21,H21)</f>
        <v>2180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503</v>
      </c>
      <c r="C22" s="1028">
        <v>318</v>
      </c>
      <c r="D22" s="980">
        <v>185</v>
      </c>
      <c r="E22" s="1034">
        <v>1285</v>
      </c>
      <c r="F22" s="1028">
        <v>645</v>
      </c>
      <c r="G22" s="980">
        <v>640</v>
      </c>
      <c r="H22" s="1034">
        <v>423</v>
      </c>
      <c r="I22" s="1028">
        <v>146</v>
      </c>
      <c r="J22" s="1028">
        <v>277</v>
      </c>
      <c r="K22" s="218">
        <f>SUM(B22,E22,H22)</f>
        <v>2211</v>
      </c>
      <c r="M22" s="105" t="s">
        <v>284</v>
      </c>
      <c r="N22" s="171">
        <f>IF(ISBLANK(J23),"",J23)</f>
        <v>285</v>
      </c>
      <c r="O22" s="80">
        <f>IF(ISBLANK(I23),"",I23)</f>
        <v>176</v>
      </c>
      <c r="P22" s="211"/>
    </row>
    <row r="23" spans="1:17" ht="24.75" x14ac:dyDescent="0.25">
      <c r="A23" s="218">
        <v>2022</v>
      </c>
      <c r="B23" s="1034">
        <v>477</v>
      </c>
      <c r="C23" s="1028">
        <v>305</v>
      </c>
      <c r="D23" s="980">
        <v>172</v>
      </c>
      <c r="E23" s="1034">
        <v>1389</v>
      </c>
      <c r="F23" s="1028">
        <v>742</v>
      </c>
      <c r="G23" s="980">
        <v>647</v>
      </c>
      <c r="H23" s="1034">
        <v>461</v>
      </c>
      <c r="I23" s="1028">
        <v>176</v>
      </c>
      <c r="J23" s="1028">
        <v>285</v>
      </c>
      <c r="K23" s="218">
        <f>SUM(B23,E23,H23)</f>
        <v>2327</v>
      </c>
      <c r="M23" s="106" t="s">
        <v>285</v>
      </c>
      <c r="N23" s="220">
        <f>IF(ISBLANK(G23),"",G23)</f>
        <v>647</v>
      </c>
      <c r="O23" s="107">
        <f>IF(ISBLANK(F23),"",F23)</f>
        <v>742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172</v>
      </c>
      <c r="O24" s="109">
        <f>IF(ISBLANK(C23),"",C23)</f>
        <v>305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285</v>
      </c>
      <c r="O29" s="80">
        <f>IF(ISBLANK(I23),"",I23)</f>
        <v>176</v>
      </c>
      <c r="P29" s="211"/>
    </row>
    <row r="30" spans="1:17" ht="27.75" customHeight="1" x14ac:dyDescent="0.25">
      <c r="M30" s="106" t="s">
        <v>515</v>
      </c>
      <c r="N30" s="220">
        <f>IF(ISBLANK(G23),"",G23)</f>
        <v>647</v>
      </c>
      <c r="O30" s="107">
        <f>IF(ISBLANK(F23),"",F23)</f>
        <v>742</v>
      </c>
      <c r="P30" s="211"/>
    </row>
    <row r="31" spans="1:17" ht="27.75" customHeight="1" x14ac:dyDescent="0.25">
      <c r="M31" s="108" t="s">
        <v>516</v>
      </c>
      <c r="N31" s="221">
        <f>IF(ISBLANK(D23),"",D23)</f>
        <v>172</v>
      </c>
      <c r="O31" s="109">
        <f>IF(ISBLANK(C23),"",C23)</f>
        <v>305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4733801</v>
      </c>
      <c r="D5" s="253"/>
    </row>
    <row r="6" spans="1:4" ht="30" x14ac:dyDescent="0.25">
      <c r="A6" s="686" t="s">
        <v>474</v>
      </c>
      <c r="B6" s="617">
        <v>3123286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77.099999999999994</v>
      </c>
      <c r="D5" s="611">
        <v>76.8</v>
      </c>
      <c r="E5" s="945">
        <v>77.400000000000006</v>
      </c>
      <c r="F5" s="610"/>
      <c r="G5" s="611"/>
      <c r="H5" s="945"/>
      <c r="I5" s="610">
        <v>1.7</v>
      </c>
      <c r="J5" s="611">
        <v>1.5</v>
      </c>
      <c r="K5" s="945">
        <v>1.8</v>
      </c>
      <c r="L5" s="610">
        <v>75</v>
      </c>
      <c r="M5" s="611">
        <v>76</v>
      </c>
      <c r="N5" s="945">
        <v>74</v>
      </c>
    </row>
    <row r="6" spans="1:14" x14ac:dyDescent="0.25">
      <c r="A6" s="286">
        <v>2021</v>
      </c>
      <c r="B6" s="457">
        <v>22</v>
      </c>
      <c r="C6" s="457">
        <v>76.400000000000006</v>
      </c>
      <c r="D6" s="458">
        <v>75.8</v>
      </c>
      <c r="E6" s="976">
        <v>77</v>
      </c>
      <c r="F6" s="457">
        <v>111</v>
      </c>
      <c r="G6" s="458">
        <v>69</v>
      </c>
      <c r="H6" s="976">
        <v>42</v>
      </c>
      <c r="I6" s="457">
        <v>1</v>
      </c>
      <c r="J6" s="458">
        <v>1.4</v>
      </c>
      <c r="K6" s="976">
        <v>0.6</v>
      </c>
      <c r="L6" s="457">
        <v>75.2</v>
      </c>
      <c r="M6" s="458">
        <v>73.5</v>
      </c>
      <c r="N6" s="976">
        <v>76.900000000000006</v>
      </c>
    </row>
    <row r="7" spans="1:14" x14ac:dyDescent="0.25">
      <c r="A7" s="286">
        <v>2022</v>
      </c>
      <c r="B7" s="601">
        <v>23</v>
      </c>
      <c r="C7" s="601">
        <v>79.2</v>
      </c>
      <c r="D7" s="612">
        <v>78.2</v>
      </c>
      <c r="E7" s="980">
        <v>80.2</v>
      </c>
      <c r="F7" s="601">
        <v>103</v>
      </c>
      <c r="G7" s="612">
        <v>57</v>
      </c>
      <c r="H7" s="980">
        <v>46</v>
      </c>
      <c r="I7" s="601">
        <v>2.5</v>
      </c>
      <c r="J7" s="612">
        <v>3.4</v>
      </c>
      <c r="K7" s="980">
        <v>1.5</v>
      </c>
      <c r="L7" s="601">
        <v>84.5</v>
      </c>
      <c r="M7" s="612">
        <v>85.2</v>
      </c>
      <c r="N7" s="980">
        <v>83.7</v>
      </c>
    </row>
    <row r="8" spans="1:14" x14ac:dyDescent="0.25">
      <c r="A8" s="219">
        <v>2023</v>
      </c>
      <c r="B8" s="947">
        <v>20</v>
      </c>
      <c r="C8" s="947"/>
      <c r="D8" s="981"/>
      <c r="E8" s="979"/>
      <c r="F8" s="947">
        <v>107</v>
      </c>
      <c r="G8" s="981">
        <v>65</v>
      </c>
      <c r="H8" s="979">
        <v>42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408</v>
      </c>
      <c r="C5" s="207">
        <v>354</v>
      </c>
      <c r="G5" s="113"/>
      <c r="H5" s="174" t="s">
        <v>586</v>
      </c>
      <c r="I5" s="207">
        <v>464</v>
      </c>
      <c r="J5" s="207">
        <v>512</v>
      </c>
    </row>
    <row r="6" spans="1:13" ht="15" customHeight="1" x14ac:dyDescent="0.25">
      <c r="A6" s="175" t="s">
        <v>587</v>
      </c>
      <c r="B6" s="208">
        <v>5033</v>
      </c>
      <c r="C6" s="208">
        <v>1702</v>
      </c>
      <c r="G6" s="113"/>
      <c r="H6" s="175" t="s">
        <v>587</v>
      </c>
      <c r="I6" s="208">
        <v>2156</v>
      </c>
      <c r="J6" s="208">
        <v>1147</v>
      </c>
    </row>
    <row r="7" spans="1:13" ht="15" customHeight="1" x14ac:dyDescent="0.25">
      <c r="A7" s="175" t="s">
        <v>588</v>
      </c>
      <c r="B7" s="208">
        <v>19442</v>
      </c>
      <c r="C7" s="208">
        <v>10489</v>
      </c>
      <c r="G7" s="113"/>
      <c r="H7" s="175" t="s">
        <v>588</v>
      </c>
      <c r="I7" s="208">
        <v>8608</v>
      </c>
      <c r="J7" s="208">
        <v>4471</v>
      </c>
    </row>
    <row r="8" spans="1:13" ht="15" customHeight="1" x14ac:dyDescent="0.25">
      <c r="A8" s="175" t="s">
        <v>589</v>
      </c>
      <c r="B8" s="208">
        <v>31842</v>
      </c>
      <c r="C8" s="208">
        <v>27591</v>
      </c>
      <c r="G8" s="113"/>
      <c r="H8" s="175" t="s">
        <v>589</v>
      </c>
      <c r="I8" s="208">
        <v>25623</v>
      </c>
      <c r="J8" s="208">
        <v>20350</v>
      </c>
    </row>
    <row r="9" spans="1:13" ht="15" customHeight="1" x14ac:dyDescent="0.25">
      <c r="A9" s="175" t="s">
        <v>590</v>
      </c>
      <c r="B9" s="208">
        <v>56031</v>
      </c>
      <c r="C9" s="208">
        <v>67924</v>
      </c>
      <c r="G9" s="113"/>
      <c r="H9" s="175" t="s">
        <v>590</v>
      </c>
      <c r="I9" s="208">
        <v>56340</v>
      </c>
      <c r="J9" s="208">
        <v>65588</v>
      </c>
    </row>
    <row r="10" spans="1:13" ht="15" customHeight="1" x14ac:dyDescent="0.25">
      <c r="A10" s="175" t="s">
        <v>591</v>
      </c>
      <c r="B10" s="208">
        <v>7064</v>
      </c>
      <c r="C10" s="208">
        <v>5625</v>
      </c>
      <c r="G10" s="113"/>
      <c r="H10" s="175" t="s">
        <v>591</v>
      </c>
      <c r="I10" s="208">
        <v>7062</v>
      </c>
      <c r="J10" s="208">
        <v>5120</v>
      </c>
    </row>
    <row r="11" spans="1:13" ht="15" customHeight="1" x14ac:dyDescent="0.25">
      <c r="A11" s="176" t="s">
        <v>592</v>
      </c>
      <c r="B11" s="209">
        <v>9210</v>
      </c>
      <c r="C11" s="209">
        <v>8487</v>
      </c>
      <c r="G11" s="113"/>
      <c r="H11" s="176" t="s">
        <v>592</v>
      </c>
      <c r="I11" s="209">
        <v>14187</v>
      </c>
      <c r="J11" s="209">
        <v>11180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408</v>
      </c>
      <c r="C17" s="178">
        <f>IF(ISBLANK(C5),"0",C5)</f>
        <v>354</v>
      </c>
      <c r="G17" s="113"/>
      <c r="H17" s="174" t="s">
        <v>586</v>
      </c>
      <c r="I17" s="177">
        <f>IF(ISBLANK(I5),"0",I5)</f>
        <v>464</v>
      </c>
      <c r="J17" s="178">
        <f>IF(ISBLANK(J5),"0",J5)</f>
        <v>512</v>
      </c>
    </row>
    <row r="18" spans="1:13" ht="15" customHeight="1" x14ac:dyDescent="0.25">
      <c r="A18" s="175" t="s">
        <v>587</v>
      </c>
      <c r="B18" s="179">
        <f t="shared" ref="B18:C18" si="0">IF(ISBLANK(B6),"0",B6)</f>
        <v>5033</v>
      </c>
      <c r="C18" s="180">
        <f t="shared" si="0"/>
        <v>1702</v>
      </c>
      <c r="G18" s="113"/>
      <c r="H18" s="175" t="s">
        <v>587</v>
      </c>
      <c r="I18" s="179">
        <f t="shared" ref="I18:J18" si="1">IF(ISBLANK(I6),"0",I6)</f>
        <v>2156</v>
      </c>
      <c r="J18" s="180">
        <f t="shared" si="1"/>
        <v>1147</v>
      </c>
    </row>
    <row r="19" spans="1:13" ht="15" customHeight="1" x14ac:dyDescent="0.25">
      <c r="A19" s="175" t="s">
        <v>588</v>
      </c>
      <c r="B19" s="179">
        <f t="shared" ref="B19:C19" si="2">IF(ISBLANK(B7),"0",B7)</f>
        <v>19442</v>
      </c>
      <c r="C19" s="180">
        <f t="shared" si="2"/>
        <v>10489</v>
      </c>
      <c r="G19" s="113"/>
      <c r="H19" s="175" t="s">
        <v>588</v>
      </c>
      <c r="I19" s="179">
        <f t="shared" ref="I19:J19" si="3">IF(ISBLANK(I7),"0",I7)</f>
        <v>8608</v>
      </c>
      <c r="J19" s="180">
        <f t="shared" si="3"/>
        <v>4471</v>
      </c>
    </row>
    <row r="20" spans="1:13" ht="15" customHeight="1" x14ac:dyDescent="0.25">
      <c r="A20" s="175" t="s">
        <v>589</v>
      </c>
      <c r="B20" s="179">
        <f t="shared" ref="B20:C20" si="4">IF(ISBLANK(B8),"0",B8)</f>
        <v>31842</v>
      </c>
      <c r="C20" s="180">
        <f t="shared" si="4"/>
        <v>27591</v>
      </c>
      <c r="G20" s="113"/>
      <c r="H20" s="175" t="s">
        <v>589</v>
      </c>
      <c r="I20" s="179">
        <f t="shared" ref="I20:J20" si="5">IF(ISBLANK(I8),"0",I8)</f>
        <v>25623</v>
      </c>
      <c r="J20" s="180">
        <f t="shared" si="5"/>
        <v>20350</v>
      </c>
    </row>
    <row r="21" spans="1:13" ht="15" customHeight="1" x14ac:dyDescent="0.25">
      <c r="A21" s="175" t="s">
        <v>590</v>
      </c>
      <c r="B21" s="179">
        <f t="shared" ref="B21:C21" si="6">IF(ISBLANK(B9),"0",B9)</f>
        <v>56031</v>
      </c>
      <c r="C21" s="180">
        <f t="shared" si="6"/>
        <v>67924</v>
      </c>
      <c r="G21" s="113"/>
      <c r="H21" s="175" t="s">
        <v>590</v>
      </c>
      <c r="I21" s="179">
        <f t="shared" ref="I21:J21" si="7">IF(ISBLANK(I9),"0",I9)</f>
        <v>56340</v>
      </c>
      <c r="J21" s="180">
        <f t="shared" si="7"/>
        <v>65588</v>
      </c>
    </row>
    <row r="22" spans="1:13" ht="15" customHeight="1" x14ac:dyDescent="0.25">
      <c r="A22" s="175" t="s">
        <v>591</v>
      </c>
      <c r="B22" s="179">
        <f t="shared" ref="B22:C22" si="8">IF(ISBLANK(B10),"0",B10)</f>
        <v>7064</v>
      </c>
      <c r="C22" s="180">
        <f t="shared" si="8"/>
        <v>5625</v>
      </c>
      <c r="G22" s="113"/>
      <c r="H22" s="175" t="s">
        <v>591</v>
      </c>
      <c r="I22" s="179">
        <f t="shared" ref="I22:J22" si="9">IF(ISBLANK(I10),"0",I10)</f>
        <v>7062</v>
      </c>
      <c r="J22" s="180">
        <f t="shared" si="9"/>
        <v>5120</v>
      </c>
    </row>
    <row r="23" spans="1:13" ht="15" customHeight="1" x14ac:dyDescent="0.25">
      <c r="A23" s="176" t="s">
        <v>592</v>
      </c>
      <c r="B23" s="181">
        <f t="shared" ref="B23:C23" si="10">IF(ISBLANK(B11),"0",B11)</f>
        <v>9210</v>
      </c>
      <c r="C23" s="182">
        <f t="shared" si="10"/>
        <v>8487</v>
      </c>
      <c r="G23" s="113"/>
      <c r="H23" s="176" t="s">
        <v>592</v>
      </c>
      <c r="I23" s="181">
        <f t="shared" ref="I23:J23" si="11">IF(ISBLANK(I11),"0",I11)</f>
        <v>14187</v>
      </c>
      <c r="J23" s="182">
        <f t="shared" si="11"/>
        <v>11180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0.31620553359683795</v>
      </c>
      <c r="C29" s="184">
        <f>C17/SUM(C17:C23)*100</f>
        <v>0.28975542677536587</v>
      </c>
      <c r="D29" s="253"/>
      <c r="E29" s="253"/>
      <c r="G29" s="113"/>
      <c r="H29" s="174" t="s">
        <v>593</v>
      </c>
      <c r="I29" s="184">
        <f>I17/SUM(I17:I23)*100</f>
        <v>0.40545263893743444</v>
      </c>
      <c r="J29" s="184">
        <f>J17/SUM(J17:J23)*100</f>
        <v>0.4724641960726414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3.9006432612570716</v>
      </c>
      <c r="C30" s="185">
        <f>C18/SUM(C17:C23)*100</f>
        <v>1.3931178993550075</v>
      </c>
      <c r="D30" s="253"/>
      <c r="E30" s="253"/>
      <c r="G30" s="113"/>
      <c r="H30" s="175" t="s">
        <v>594</v>
      </c>
      <c r="I30" s="185">
        <f>I18/SUM(I17:I23)*100</f>
        <v>1.8839566585110101</v>
      </c>
      <c r="J30" s="185">
        <f>J18/SUM(J17:J23)*100</f>
        <v>1.0584305329986712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15.067813686739518</v>
      </c>
      <c r="C31" s="185">
        <f>C19/SUM(C17:C23)*100</f>
        <v>8.5854369249909972</v>
      </c>
      <c r="D31" s="253"/>
      <c r="E31" s="253"/>
      <c r="G31" s="113"/>
      <c r="H31" s="175" t="s">
        <v>595</v>
      </c>
      <c r="I31" s="185">
        <f>I19/SUM(I17:I23)*100</f>
        <v>7.5218455085634393</v>
      </c>
      <c r="J31" s="185">
        <f>J19/SUM(J17:J23)*100</f>
        <v>4.1257566809390225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24.677981864682632</v>
      </c>
      <c r="C32" s="185">
        <f>C20/SUM(C17:C23)*100</f>
        <v>22.583734407229151</v>
      </c>
      <c r="D32" s="253"/>
      <c r="E32" s="253"/>
      <c r="G32" s="113"/>
      <c r="H32" s="175" t="s">
        <v>596</v>
      </c>
      <c r="I32" s="185">
        <f>I20/SUM(I17:I23)*100</f>
        <v>22.389898636840265</v>
      </c>
      <c r="J32" s="185">
        <f>J20/SUM(J17:J23)*100</f>
        <v>18.778606230621588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43.424784933736341</v>
      </c>
      <c r="C33" s="185">
        <f>C21/SUM(C17:C23)*100</f>
        <v>55.597027142062004</v>
      </c>
      <c r="D33" s="253"/>
      <c r="E33" s="253"/>
      <c r="G33" s="113"/>
      <c r="H33" s="175" t="s">
        <v>597</v>
      </c>
      <c r="I33" s="185">
        <f>I21/SUM(I17:I23)*100</f>
        <v>49.231038098566934</v>
      </c>
      <c r="J33" s="185">
        <f>J21/SUM(J17:J23)*100</f>
        <v>60.523401742211725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5.4746958071766256</v>
      </c>
      <c r="C34" s="185">
        <f>C22/SUM(C17:C23)*100</f>
        <v>4.6041646203712796</v>
      </c>
      <c r="D34" s="253"/>
      <c r="E34" s="253"/>
      <c r="G34" s="113"/>
      <c r="H34" s="175" t="s">
        <v>598</v>
      </c>
      <c r="I34" s="185">
        <f>I22/SUM(I17:I23)*100</f>
        <v>6.1709192590003497</v>
      </c>
      <c r="J34" s="185">
        <f>J22/SUM(J17:J23)*100</f>
        <v>4.7246419607264141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7.1378749128109735</v>
      </c>
      <c r="C35" s="186">
        <f>C23/SUM(C17:C23)*100</f>
        <v>6.9467635792161868</v>
      </c>
      <c r="D35" s="253"/>
      <c r="E35" s="253"/>
      <c r="G35" s="113"/>
      <c r="H35" s="176" t="s">
        <v>599</v>
      </c>
      <c r="I35" s="186">
        <f>I23/SUM(I17:I23)*100</f>
        <v>12.396889199580565</v>
      </c>
      <c r="J35" s="186">
        <f>J23/SUM(J17:J23)*100</f>
        <v>10.316698656429942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0.31620553359683795</v>
      </c>
      <c r="C41" s="184">
        <f t="shared" si="12"/>
        <v>0.28975542677536587</v>
      </c>
      <c r="G41" s="113"/>
      <c r="H41" s="174" t="s">
        <v>601</v>
      </c>
      <c r="I41" s="184">
        <f t="shared" ref="I41:J41" si="13">I29</f>
        <v>0.40545263893743444</v>
      </c>
      <c r="J41" s="184">
        <f t="shared" si="13"/>
        <v>0.4724641960726414</v>
      </c>
    </row>
    <row r="42" spans="1:12" x14ac:dyDescent="0.25">
      <c r="A42" s="175" t="s">
        <v>602</v>
      </c>
      <c r="B42" s="185">
        <f t="shared" si="12"/>
        <v>3.9006432612570716</v>
      </c>
      <c r="C42" s="185">
        <f t="shared" si="12"/>
        <v>1.3931178993550075</v>
      </c>
      <c r="G42" s="113"/>
      <c r="H42" s="175" t="s">
        <v>602</v>
      </c>
      <c r="I42" s="185">
        <f t="shared" ref="I42:J42" si="14">I30</f>
        <v>1.8839566585110101</v>
      </c>
      <c r="J42" s="185">
        <f t="shared" si="14"/>
        <v>1.0584305329986712</v>
      </c>
    </row>
    <row r="43" spans="1:12" x14ac:dyDescent="0.25">
      <c r="A43" s="175" t="s">
        <v>603</v>
      </c>
      <c r="B43" s="185">
        <f t="shared" si="12"/>
        <v>15.067813686739518</v>
      </c>
      <c r="C43" s="185">
        <f t="shared" si="12"/>
        <v>8.5854369249909972</v>
      </c>
      <c r="G43" s="113"/>
      <c r="H43" s="175" t="s">
        <v>603</v>
      </c>
      <c r="I43" s="185">
        <f t="shared" ref="I43:J43" si="15">I31</f>
        <v>7.5218455085634393</v>
      </c>
      <c r="J43" s="185">
        <f t="shared" si="15"/>
        <v>4.1257566809390225</v>
      </c>
    </row>
    <row r="44" spans="1:12" x14ac:dyDescent="0.25">
      <c r="A44" s="175" t="s">
        <v>604</v>
      </c>
      <c r="B44" s="185">
        <f t="shared" si="12"/>
        <v>24.677981864682632</v>
      </c>
      <c r="C44" s="185">
        <f t="shared" si="12"/>
        <v>22.583734407229151</v>
      </c>
      <c r="G44" s="113"/>
      <c r="H44" s="175" t="s">
        <v>604</v>
      </c>
      <c r="I44" s="185">
        <f t="shared" ref="I44:J44" si="16">I32</f>
        <v>22.389898636840265</v>
      </c>
      <c r="J44" s="185">
        <f t="shared" si="16"/>
        <v>18.778606230621588</v>
      </c>
    </row>
    <row r="45" spans="1:12" x14ac:dyDescent="0.25">
      <c r="A45" s="175" t="s">
        <v>605</v>
      </c>
      <c r="B45" s="185">
        <f t="shared" si="12"/>
        <v>43.424784933736341</v>
      </c>
      <c r="C45" s="185">
        <f t="shared" si="12"/>
        <v>55.597027142062004</v>
      </c>
      <c r="G45" s="113"/>
      <c r="H45" s="175" t="s">
        <v>605</v>
      </c>
      <c r="I45" s="185">
        <f t="shared" ref="I45:J45" si="17">I33</f>
        <v>49.231038098566934</v>
      </c>
      <c r="J45" s="185">
        <f t="shared" si="17"/>
        <v>60.523401742211725</v>
      </c>
    </row>
    <row r="46" spans="1:12" x14ac:dyDescent="0.25">
      <c r="A46" s="175" t="s">
        <v>606</v>
      </c>
      <c r="B46" s="185">
        <f t="shared" si="12"/>
        <v>5.4746958071766256</v>
      </c>
      <c r="C46" s="185">
        <f t="shared" si="12"/>
        <v>4.6041646203712796</v>
      </c>
      <c r="G46" s="113"/>
      <c r="H46" s="175" t="s">
        <v>606</v>
      </c>
      <c r="I46" s="185">
        <f t="shared" ref="I46:J46" si="18">I34</f>
        <v>6.1709192590003497</v>
      </c>
      <c r="J46" s="185">
        <f t="shared" si="18"/>
        <v>4.7246419607264141</v>
      </c>
    </row>
    <row r="47" spans="1:12" x14ac:dyDescent="0.25">
      <c r="A47" s="176" t="s">
        <v>607</v>
      </c>
      <c r="B47" s="186">
        <f t="shared" si="12"/>
        <v>7.1378749128109735</v>
      </c>
      <c r="C47" s="186">
        <f t="shared" si="12"/>
        <v>6.9467635792161868</v>
      </c>
      <c r="G47" s="113"/>
      <c r="H47" s="176" t="s">
        <v>607</v>
      </c>
      <c r="I47" s="186">
        <f t="shared" ref="I47:J47" si="19">I35</f>
        <v>12.396889199580565</v>
      </c>
      <c r="J47" s="186">
        <f t="shared" si="19"/>
        <v>10.316698656429942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70387</v>
      </c>
      <c r="C5" s="207">
        <v>59946</v>
      </c>
      <c r="D5" s="253"/>
      <c r="E5" s="253"/>
      <c r="F5" s="1003"/>
      <c r="H5" s="174" t="s">
        <v>624</v>
      </c>
      <c r="I5" s="207">
        <v>31514</v>
      </c>
      <c r="J5" s="207">
        <v>25504</v>
      </c>
    </row>
    <row r="6" spans="1:10" ht="15" customHeight="1" x14ac:dyDescent="0.25">
      <c r="A6" s="175" t="s">
        <v>625</v>
      </c>
      <c r="B6" s="208">
        <v>19263</v>
      </c>
      <c r="C6" s="208">
        <v>20483</v>
      </c>
      <c r="D6" s="253"/>
      <c r="E6" s="253"/>
      <c r="F6" s="1003"/>
      <c r="H6" s="175" t="s">
        <v>625</v>
      </c>
      <c r="I6" s="208">
        <v>34822</v>
      </c>
      <c r="J6" s="208">
        <v>39223</v>
      </c>
    </row>
    <row r="7" spans="1:10" ht="15" customHeight="1" x14ac:dyDescent="0.25">
      <c r="A7" s="176" t="s">
        <v>626</v>
      </c>
      <c r="B7" s="209">
        <v>39380</v>
      </c>
      <c r="C7" s="209">
        <v>41743</v>
      </c>
      <c r="D7" s="253"/>
      <c r="E7" s="253"/>
      <c r="F7" s="1003"/>
      <c r="H7" s="175" t="s">
        <v>626</v>
      </c>
      <c r="I7" s="208">
        <v>47582</v>
      </c>
      <c r="J7" s="208">
        <v>43052</v>
      </c>
    </row>
    <row r="8" spans="1:10" x14ac:dyDescent="0.25">
      <c r="D8" s="253"/>
      <c r="E8" s="253"/>
      <c r="F8" s="1003"/>
      <c r="H8" s="176" t="s">
        <v>2351</v>
      </c>
      <c r="I8" s="209">
        <v>522</v>
      </c>
      <c r="J8" s="209">
        <v>589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70387</v>
      </c>
      <c r="C13" s="178">
        <f>IF(ISBLANK(C5),"0",C5)</f>
        <v>59946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19263</v>
      </c>
      <c r="C14" s="180">
        <f t="shared" si="0"/>
        <v>20483</v>
      </c>
      <c r="D14" s="253"/>
      <c r="E14" s="253"/>
      <c r="F14" s="1003"/>
      <c r="H14" s="174" t="s">
        <v>624</v>
      </c>
      <c r="I14" s="177">
        <f>IF(ISBLANK(I5),"0",I5)</f>
        <v>31514</v>
      </c>
      <c r="J14" s="178">
        <f>IF(ISBLANK(J5),"0",J5)</f>
        <v>25504</v>
      </c>
    </row>
    <row r="15" spans="1:10" ht="15" customHeight="1" x14ac:dyDescent="0.25">
      <c r="A15" s="176" t="s">
        <v>626</v>
      </c>
      <c r="B15" s="181">
        <f t="shared" si="0"/>
        <v>39380</v>
      </c>
      <c r="C15" s="182">
        <f t="shared" si="0"/>
        <v>41743</v>
      </c>
      <c r="D15" s="253"/>
      <c r="E15" s="253"/>
      <c r="F15" s="1003"/>
      <c r="H15" s="175" t="s">
        <v>625</v>
      </c>
      <c r="I15" s="179">
        <f t="shared" ref="I15:J15" si="1">IF(ISBLANK(I6),"0",I6)</f>
        <v>34822</v>
      </c>
      <c r="J15" s="180">
        <f t="shared" si="1"/>
        <v>39223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47582</v>
      </c>
      <c r="J16" s="180">
        <f t="shared" si="2"/>
        <v>43052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522</v>
      </c>
      <c r="J17" s="182">
        <f t="shared" si="3"/>
        <v>589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54.55087964039371</v>
      </c>
      <c r="C21" s="184">
        <f>C13/SUM(C13:C15)*100</f>
        <v>49.066889303604754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14.929086259009534</v>
      </c>
      <c r="C22" s="185">
        <f>C14/SUM(C13:C15)*100</f>
        <v>16.765707363389321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30.52003410059676</v>
      </c>
      <c r="C23" s="186">
        <f>C15/SUM(C13:C15)*100</f>
        <v>34.167403333005922</v>
      </c>
      <c r="D23" s="253"/>
      <c r="E23" s="253"/>
      <c r="F23" s="1003"/>
      <c r="H23" s="174" t="s">
        <v>629</v>
      </c>
      <c r="I23" s="184">
        <f>I14/SUM(I14:I17)*100</f>
        <v>27.537574274729117</v>
      </c>
      <c r="J23" s="184">
        <f>J14/SUM(J14:J17)*100</f>
        <v>23.534622766868448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30.428171967843408</v>
      </c>
      <c r="J24" s="185">
        <f>J15/SUM(J14:J17)*100</f>
        <v>36.19426398936956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41.578119538622857</v>
      </c>
      <c r="J25" s="185">
        <f>J16/SUM(J14:J17)*100</f>
        <v>39.727594861951872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0.4561342188046138</v>
      </c>
      <c r="J26" s="186">
        <f>J17/SUM(J14:J17)*100</f>
        <v>0.54351838181012846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54.55087964039371</v>
      </c>
      <c r="C29" s="189">
        <f t="shared" si="4"/>
        <v>49.066889303604754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14.929086259009534</v>
      </c>
      <c r="C30" s="192">
        <f t="shared" si="4"/>
        <v>16.765707363389321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30.52003410059676</v>
      </c>
      <c r="C31" s="195">
        <f t="shared" si="4"/>
        <v>34.167403333005922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27.537574274729117</v>
      </c>
      <c r="J32" s="189">
        <f>J23</f>
        <v>23.534622766868448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30.428171967843408</v>
      </c>
      <c r="J33" s="192">
        <f t="shared" si="5"/>
        <v>36.19426398936956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41.578119538622857</v>
      </c>
      <c r="J34" s="192">
        <f t="shared" si="6"/>
        <v>39.727594861951872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0.4561342188046138</v>
      </c>
      <c r="J35" s="195">
        <f t="shared" si="7"/>
        <v>0.54351838181012846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4246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260906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-8.8000000000000007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74.25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41</v>
      </c>
      <c r="C5" s="655">
        <v>59</v>
      </c>
      <c r="E5" s="28"/>
      <c r="J5" s="654" t="s">
        <v>542</v>
      </c>
      <c r="K5" s="669">
        <f>IF(ISBLANK(B5),"",B5)</f>
        <v>41</v>
      </c>
      <c r="L5" s="618">
        <f>IF(ISBLANK(C5),"",C5)</f>
        <v>59</v>
      </c>
      <c r="N5" s="28"/>
    </row>
    <row r="6" spans="1:15" x14ac:dyDescent="0.25">
      <c r="A6" s="656" t="s">
        <v>543</v>
      </c>
      <c r="B6" s="657">
        <v>73</v>
      </c>
      <c r="C6" s="657">
        <v>96</v>
      </c>
      <c r="E6" s="44"/>
      <c r="J6" s="656" t="s">
        <v>543</v>
      </c>
      <c r="K6" s="670">
        <f t="shared" ref="K6:K10" si="0">IF(ISBLANK(B6),"",B6)</f>
        <v>73</v>
      </c>
      <c r="L6" s="619">
        <f t="shared" ref="L6:L10" si="1">IF(ISBLANK(C6),"",C6)</f>
        <v>96</v>
      </c>
      <c r="N6" s="44"/>
    </row>
    <row r="7" spans="1:15" x14ac:dyDescent="0.25">
      <c r="A7" s="656" t="s">
        <v>641</v>
      </c>
      <c r="B7" s="657">
        <v>309</v>
      </c>
      <c r="C7" s="657">
        <v>318</v>
      </c>
      <c r="E7" s="44"/>
      <c r="J7" s="656" t="s">
        <v>641</v>
      </c>
      <c r="K7" s="670">
        <f t="shared" si="0"/>
        <v>309</v>
      </c>
      <c r="L7" s="619">
        <f t="shared" si="1"/>
        <v>318</v>
      </c>
      <c r="N7" s="44"/>
    </row>
    <row r="8" spans="1:15" x14ac:dyDescent="0.25">
      <c r="A8" s="650" t="s">
        <v>642</v>
      </c>
      <c r="B8" s="651">
        <v>365</v>
      </c>
      <c r="C8" s="651">
        <v>278</v>
      </c>
      <c r="E8" s="21"/>
      <c r="J8" s="650" t="s">
        <v>642</v>
      </c>
      <c r="K8" s="670">
        <f t="shared" si="0"/>
        <v>365</v>
      </c>
      <c r="L8" s="619">
        <f t="shared" si="1"/>
        <v>278</v>
      </c>
      <c r="N8" s="21"/>
    </row>
    <row r="9" spans="1:15" x14ac:dyDescent="0.25">
      <c r="A9" s="650" t="s">
        <v>643</v>
      </c>
      <c r="B9" s="651">
        <v>578</v>
      </c>
      <c r="C9" s="651">
        <v>322</v>
      </c>
      <c r="E9" s="21"/>
      <c r="J9" s="650" t="s">
        <v>643</v>
      </c>
      <c r="K9" s="670">
        <f t="shared" si="0"/>
        <v>578</v>
      </c>
      <c r="L9" s="619">
        <f t="shared" si="1"/>
        <v>322</v>
      </c>
      <c r="N9" s="21"/>
    </row>
    <row r="10" spans="1:15" x14ac:dyDescent="0.25">
      <c r="A10" s="652" t="s">
        <v>365</v>
      </c>
      <c r="B10" s="653">
        <v>2459</v>
      </c>
      <c r="C10" s="653">
        <v>298</v>
      </c>
      <c r="J10" s="652" t="s">
        <v>365</v>
      </c>
      <c r="K10" s="671">
        <f t="shared" si="0"/>
        <v>2459</v>
      </c>
      <c r="L10" s="620">
        <f t="shared" si="1"/>
        <v>298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2.81</v>
      </c>
      <c r="C15" s="197"/>
      <c r="D15" s="253"/>
      <c r="E15" s="211"/>
      <c r="F15" s="253"/>
      <c r="G15" s="253"/>
      <c r="J15" s="673" t="s">
        <v>488</v>
      </c>
      <c r="K15" s="674">
        <f>B15</f>
        <v>2.81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1.06</v>
      </c>
      <c r="C16" s="197"/>
      <c r="D16" s="253"/>
      <c r="E16" s="254"/>
      <c r="F16" s="253"/>
      <c r="G16" s="253"/>
      <c r="J16" s="675" t="s">
        <v>489</v>
      </c>
      <c r="K16" s="676">
        <f>B16</f>
        <v>1.06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1.19</v>
      </c>
      <c r="C18" s="197"/>
      <c r="D18" s="255"/>
      <c r="E18" s="256"/>
      <c r="F18" s="253"/>
      <c r="G18" s="253"/>
      <c r="J18" s="678" t="s">
        <v>501</v>
      </c>
      <c r="K18" s="674">
        <f>B18</f>
        <v>1.19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2.98</v>
      </c>
      <c r="C19" s="198"/>
      <c r="D19" s="255"/>
      <c r="E19" s="256"/>
      <c r="F19" s="253"/>
      <c r="G19" s="253"/>
      <c r="J19" s="672" t="s">
        <v>502</v>
      </c>
      <c r="K19" s="676">
        <f>B19</f>
        <v>2.98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1.96</v>
      </c>
      <c r="C21" s="253"/>
      <c r="D21" s="253"/>
      <c r="E21" s="253"/>
      <c r="F21" s="253"/>
      <c r="G21" s="253"/>
      <c r="J21" s="661" t="s">
        <v>498</v>
      </c>
      <c r="K21" s="679">
        <f>B21</f>
        <v>1.96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</v>
      </c>
      <c r="C32" s="655">
        <v>17</v>
      </c>
      <c r="E32" s="28"/>
      <c r="J32" s="654" t="s">
        <v>542</v>
      </c>
      <c r="K32" s="669">
        <f>IF(ISBLANK(B32),"",B32)</f>
        <v>11</v>
      </c>
      <c r="L32" s="618">
        <f>IF(ISBLANK(C32),"",C32)</f>
        <v>17</v>
      </c>
      <c r="N32" s="28"/>
    </row>
    <row r="33" spans="1:15" x14ac:dyDescent="0.25">
      <c r="A33" s="656" t="s">
        <v>543</v>
      </c>
      <c r="B33" s="657">
        <v>8</v>
      </c>
      <c r="C33" s="657">
        <v>22</v>
      </c>
      <c r="E33" s="44"/>
      <c r="J33" s="656" t="s">
        <v>543</v>
      </c>
      <c r="K33" s="670">
        <f t="shared" ref="K33:K37" si="2">IF(ISBLANK(B33),"",B33)</f>
        <v>8</v>
      </c>
      <c r="L33" s="619">
        <f t="shared" ref="L33:L37" si="3">IF(ISBLANK(C33),"",C33)</f>
        <v>22</v>
      </c>
      <c r="N33" s="44"/>
    </row>
    <row r="34" spans="1:15" x14ac:dyDescent="0.25">
      <c r="A34" s="656" t="s">
        <v>641</v>
      </c>
      <c r="B34" s="657">
        <v>151</v>
      </c>
      <c r="C34" s="657">
        <v>139</v>
      </c>
      <c r="E34" s="44"/>
      <c r="J34" s="656" t="s">
        <v>641</v>
      </c>
      <c r="K34" s="670">
        <f t="shared" si="2"/>
        <v>151</v>
      </c>
      <c r="L34" s="619">
        <f t="shared" si="3"/>
        <v>139</v>
      </c>
      <c r="N34" s="44"/>
    </row>
    <row r="35" spans="1:15" x14ac:dyDescent="0.25">
      <c r="A35" s="650" t="s">
        <v>642</v>
      </c>
      <c r="B35" s="651">
        <v>232</v>
      </c>
      <c r="C35" s="651">
        <v>237</v>
      </c>
      <c r="E35" s="21"/>
      <c r="J35" s="650" t="s">
        <v>642</v>
      </c>
      <c r="K35" s="670">
        <f t="shared" si="2"/>
        <v>232</v>
      </c>
      <c r="L35" s="619">
        <f t="shared" si="3"/>
        <v>237</v>
      </c>
      <c r="N35" s="21"/>
    </row>
    <row r="36" spans="1:15" x14ac:dyDescent="0.25">
      <c r="A36" s="650" t="s">
        <v>643</v>
      </c>
      <c r="B36" s="651">
        <v>302</v>
      </c>
      <c r="C36" s="651">
        <v>228</v>
      </c>
      <c r="E36" s="21"/>
      <c r="J36" s="650" t="s">
        <v>643</v>
      </c>
      <c r="K36" s="670">
        <f t="shared" si="2"/>
        <v>302</v>
      </c>
      <c r="L36" s="619">
        <f t="shared" si="3"/>
        <v>228</v>
      </c>
      <c r="N36" s="21"/>
    </row>
    <row r="37" spans="1:15" x14ac:dyDescent="0.25">
      <c r="A37" s="652" t="s">
        <v>365</v>
      </c>
      <c r="B37" s="653">
        <v>701</v>
      </c>
      <c r="C37" s="653">
        <v>156</v>
      </c>
      <c r="J37" s="652" t="s">
        <v>365</v>
      </c>
      <c r="K37" s="671">
        <f t="shared" si="2"/>
        <v>701</v>
      </c>
      <c r="L37" s="620">
        <f t="shared" si="3"/>
        <v>156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1.1599999999999999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1.1599999999999999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</v>
      </c>
      <c r="C43" s="197"/>
      <c r="D43" s="253"/>
      <c r="E43" s="254"/>
      <c r="F43" s="253"/>
      <c r="G43" s="253"/>
      <c r="J43" s="675" t="s">
        <v>489</v>
      </c>
      <c r="K43" s="676">
        <f>B43</f>
        <v>0.7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0.53</v>
      </c>
      <c r="C45" s="197"/>
      <c r="D45" s="255"/>
      <c r="E45" s="256"/>
      <c r="F45" s="253"/>
      <c r="G45" s="253"/>
      <c r="J45" s="678" t="s">
        <v>501</v>
      </c>
      <c r="K45" s="674">
        <f>B45</f>
        <v>0.53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1.53</v>
      </c>
      <c r="C46" s="198"/>
      <c r="D46" s="255"/>
      <c r="E46" s="256"/>
      <c r="F46" s="253"/>
      <c r="G46" s="253"/>
      <c r="J46" s="672" t="s">
        <v>502</v>
      </c>
      <c r="K46" s="676">
        <f>B46</f>
        <v>1.53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0.94</v>
      </c>
      <c r="C48" s="253"/>
      <c r="D48" s="253"/>
      <c r="E48" s="253"/>
      <c r="F48" s="253"/>
      <c r="G48" s="253"/>
      <c r="J48" s="661" t="s">
        <v>498</v>
      </c>
      <c r="K48" s="679">
        <f>B48</f>
        <v>0.94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8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85180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41881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19480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8</v>
      </c>
      <c r="C4" s="643">
        <v>48138</v>
      </c>
      <c r="D4" s="643">
        <v>4</v>
      </c>
      <c r="E4" s="643">
        <v>14162</v>
      </c>
      <c r="F4" s="643">
        <v>7</v>
      </c>
      <c r="G4" s="643">
        <v>92</v>
      </c>
      <c r="H4" s="643">
        <v>16251</v>
      </c>
      <c r="I4" s="253"/>
      <c r="J4" s="253"/>
      <c r="K4" s="253"/>
    </row>
    <row r="5" spans="1:11" x14ac:dyDescent="0.25">
      <c r="A5" s="767">
        <v>2021</v>
      </c>
      <c r="B5" s="602">
        <v>8</v>
      </c>
      <c r="C5" s="602">
        <v>95943</v>
      </c>
      <c r="D5" s="602">
        <v>4</v>
      </c>
      <c r="E5" s="602">
        <v>17886</v>
      </c>
      <c r="F5" s="602">
        <v>7</v>
      </c>
      <c r="G5" s="602">
        <v>154</v>
      </c>
      <c r="H5" s="602">
        <v>18629</v>
      </c>
      <c r="I5" s="253"/>
      <c r="J5" s="253"/>
      <c r="K5" s="253"/>
    </row>
    <row r="6" spans="1:11" x14ac:dyDescent="0.25">
      <c r="A6" s="481">
        <v>2022</v>
      </c>
      <c r="B6" s="617">
        <v>8</v>
      </c>
      <c r="C6" s="617">
        <v>85180</v>
      </c>
      <c r="D6" s="617">
        <v>4</v>
      </c>
      <c r="E6" s="617">
        <v>41881</v>
      </c>
      <c r="F6" s="617">
        <v>7</v>
      </c>
      <c r="G6" s="617">
        <v>157</v>
      </c>
      <c r="H6" s="617">
        <v>19480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712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43.4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0.57999999999999996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10704220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41027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40</v>
      </c>
      <c r="C4" s="600">
        <v>17.3</v>
      </c>
      <c r="D4" s="600">
        <v>43.9</v>
      </c>
      <c r="E4" s="600">
        <v>0.46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59</v>
      </c>
      <c r="C5" s="602">
        <v>26</v>
      </c>
      <c r="D5" s="751">
        <v>36.299999999999997</v>
      </c>
      <c r="E5" s="751">
        <v>0.55000000000000004</v>
      </c>
      <c r="G5" s="647" t="s">
        <v>446</v>
      </c>
      <c r="H5" s="648">
        <f>IF(ISBLANK(B4),"",B4)</f>
        <v>40</v>
      </c>
      <c r="I5" s="648">
        <f>IF(ISBLANK(B5),"",B5)</f>
        <v>59</v>
      </c>
      <c r="J5" s="649">
        <f>IF(ISBLANK(B6),"",B6)</f>
        <v>53</v>
      </c>
      <c r="K5" s="569"/>
    </row>
    <row r="6" spans="1:11" x14ac:dyDescent="0.25">
      <c r="A6" s="218">
        <v>2022</v>
      </c>
      <c r="B6" s="601">
        <v>53</v>
      </c>
      <c r="C6" s="602">
        <v>23.3</v>
      </c>
      <c r="D6" s="959">
        <v>43.4</v>
      </c>
      <c r="E6" s="959">
        <v>0.57999999999999996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17.3</v>
      </c>
      <c r="I9" s="648">
        <f>IF(ISBLANK(C5),"",C5)</f>
        <v>26</v>
      </c>
      <c r="J9" s="649">
        <f>IF(ISBLANK(C6),"",C6)</f>
        <v>23.3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717</v>
      </c>
      <c r="C4" s="643">
        <v>2.6</v>
      </c>
      <c r="D4" s="643">
        <v>0.9</v>
      </c>
      <c r="E4" s="643">
        <v>0.17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734</v>
      </c>
      <c r="C5" s="602">
        <v>2.7</v>
      </c>
      <c r="D5" s="602">
        <v>0.9</v>
      </c>
      <c r="E5" s="602">
        <v>0.17</v>
      </c>
      <c r="F5" s="602">
        <v>0.7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712</v>
      </c>
      <c r="C6" s="602">
        <v>2.7</v>
      </c>
      <c r="D6" s="602">
        <v>0.9</v>
      </c>
      <c r="E6" s="602">
        <v>0.16</v>
      </c>
      <c r="F6" s="602">
        <v>0.7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</v>
      </c>
      <c r="C5" s="602">
        <v>86</v>
      </c>
      <c r="D5" s="602">
        <v>13</v>
      </c>
      <c r="E5" s="602">
        <v>4.7</v>
      </c>
      <c r="F5" s="253"/>
      <c r="G5" s="253"/>
      <c r="H5" s="253"/>
    </row>
    <row r="6" spans="1:8" x14ac:dyDescent="0.25">
      <c r="A6" s="360">
        <v>2021</v>
      </c>
      <c r="B6" s="602">
        <v>93.3</v>
      </c>
      <c r="C6" s="602">
        <v>89.2</v>
      </c>
      <c r="D6" s="602">
        <v>9</v>
      </c>
      <c r="E6" s="602">
        <v>3.3</v>
      </c>
      <c r="F6" s="253"/>
      <c r="G6" s="253"/>
      <c r="H6" s="253"/>
    </row>
    <row r="7" spans="1:8" x14ac:dyDescent="0.25">
      <c r="A7" s="481">
        <v>2022</v>
      </c>
      <c r="B7" s="1067">
        <v>95.1</v>
      </c>
      <c r="C7" s="1067">
        <v>89.1</v>
      </c>
      <c r="D7" s="1067">
        <v>20</v>
      </c>
      <c r="E7" s="1067">
        <v>7.7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3.3</v>
      </c>
    </row>
    <row r="17" spans="1:2" x14ac:dyDescent="0.25">
      <c r="A17" s="633">
        <f t="shared" si="0"/>
        <v>2022</v>
      </c>
      <c r="B17" s="627">
        <f t="shared" si="1"/>
        <v>7.7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41326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700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4403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1386566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5314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41424</v>
      </c>
      <c r="C5" s="1034">
        <v>18724</v>
      </c>
      <c r="D5" s="600">
        <v>22700</v>
      </c>
      <c r="G5" s="871" t="s">
        <v>126</v>
      </c>
      <c r="H5" s="637">
        <f>IF(ISBLANK(D7),"",D7)</f>
        <v>22823</v>
      </c>
    </row>
    <row r="6" spans="1:17" x14ac:dyDescent="0.25">
      <c r="A6" s="641">
        <v>2021</v>
      </c>
      <c r="B6" s="1034">
        <v>41698</v>
      </c>
      <c r="C6" s="1034">
        <v>18664</v>
      </c>
      <c r="D6" s="602">
        <v>23034</v>
      </c>
      <c r="G6" s="635" t="s">
        <v>127</v>
      </c>
      <c r="H6" s="623">
        <f>IF(ISBLANK(C7),"",C7)</f>
        <v>18503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41326</v>
      </c>
      <c r="C7" s="1034">
        <v>18503</v>
      </c>
      <c r="D7" s="617">
        <v>22823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22823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18503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374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9.3000000000000007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45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286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344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17301</v>
      </c>
      <c r="C6" s="55">
        <v>8909</v>
      </c>
      <c r="D6" s="55">
        <v>8392</v>
      </c>
      <c r="E6" s="70">
        <v>21622</v>
      </c>
      <c r="F6" s="55">
        <v>11017</v>
      </c>
      <c r="G6" s="110">
        <v>10605</v>
      </c>
      <c r="H6" s="55">
        <v>11760</v>
      </c>
      <c r="I6" s="55">
        <v>6048</v>
      </c>
      <c r="J6" s="55">
        <v>5712</v>
      </c>
      <c r="K6" s="70">
        <v>47777</v>
      </c>
      <c r="L6" s="55">
        <v>24489</v>
      </c>
      <c r="M6" s="110">
        <v>23288</v>
      </c>
      <c r="N6" s="70">
        <v>45581</v>
      </c>
      <c r="O6" s="55">
        <v>23730</v>
      </c>
      <c r="P6" s="110">
        <v>21851</v>
      </c>
      <c r="Q6" s="70">
        <v>178872</v>
      </c>
      <c r="R6" s="55">
        <v>91105</v>
      </c>
      <c r="S6" s="110">
        <v>87767</v>
      </c>
      <c r="T6" s="70">
        <v>275289</v>
      </c>
      <c r="U6" s="55">
        <v>135425</v>
      </c>
      <c r="V6" s="160">
        <v>139864</v>
      </c>
    </row>
    <row r="7" spans="1:22" x14ac:dyDescent="0.25">
      <c r="A7" s="286">
        <v>2021</v>
      </c>
      <c r="B7" s="167">
        <v>17135</v>
      </c>
      <c r="C7" s="94">
        <v>8836</v>
      </c>
      <c r="D7" s="94">
        <v>8299</v>
      </c>
      <c r="E7" s="167">
        <v>21334</v>
      </c>
      <c r="F7" s="94">
        <v>10899</v>
      </c>
      <c r="G7" s="169">
        <v>10435</v>
      </c>
      <c r="H7" s="94">
        <v>11733</v>
      </c>
      <c r="I7" s="94">
        <v>6012</v>
      </c>
      <c r="J7" s="94">
        <v>5721</v>
      </c>
      <c r="K7" s="167">
        <v>47260</v>
      </c>
      <c r="L7" s="94">
        <v>24238</v>
      </c>
      <c r="M7" s="169">
        <v>23022</v>
      </c>
      <c r="N7" s="167">
        <v>45012</v>
      </c>
      <c r="O7" s="94">
        <v>23363</v>
      </c>
      <c r="P7" s="169">
        <v>21649</v>
      </c>
      <c r="Q7" s="167">
        <v>176257</v>
      </c>
      <c r="R7" s="94">
        <v>89775</v>
      </c>
      <c r="S7" s="169">
        <v>86482</v>
      </c>
      <c r="T7" s="212">
        <v>272560</v>
      </c>
      <c r="U7" s="58">
        <v>134090</v>
      </c>
      <c r="V7" s="160">
        <v>138470</v>
      </c>
    </row>
    <row r="8" spans="1:22" x14ac:dyDescent="0.25">
      <c r="A8" s="219">
        <v>2022</v>
      </c>
      <c r="B8" s="72">
        <v>17103</v>
      </c>
      <c r="C8" s="61">
        <v>8800</v>
      </c>
      <c r="D8" s="61">
        <v>8303</v>
      </c>
      <c r="E8" s="72">
        <v>20441</v>
      </c>
      <c r="F8" s="61">
        <v>10505</v>
      </c>
      <c r="G8" s="111">
        <v>9936</v>
      </c>
      <c r="H8" s="61">
        <v>10860</v>
      </c>
      <c r="I8" s="61">
        <v>5518</v>
      </c>
      <c r="J8" s="61">
        <v>5342</v>
      </c>
      <c r="K8" s="72">
        <v>45650</v>
      </c>
      <c r="L8" s="61">
        <v>23388</v>
      </c>
      <c r="M8" s="111">
        <v>22262</v>
      </c>
      <c r="N8" s="72">
        <v>40212</v>
      </c>
      <c r="O8" s="61">
        <v>20797</v>
      </c>
      <c r="P8" s="111">
        <v>19415</v>
      </c>
      <c r="Q8" s="72">
        <v>164588</v>
      </c>
      <c r="R8" s="61">
        <v>83431</v>
      </c>
      <c r="S8" s="111">
        <v>81157</v>
      </c>
      <c r="T8" s="72">
        <v>260906</v>
      </c>
      <c r="U8" s="61">
        <v>127919</v>
      </c>
      <c r="V8" s="111">
        <v>132987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17103</v>
      </c>
      <c r="C15" s="172">
        <f>E8</f>
        <v>20441</v>
      </c>
      <c r="D15" s="172">
        <f>H8</f>
        <v>10860</v>
      </c>
      <c r="E15" s="172">
        <f>K8</f>
        <v>45650</v>
      </c>
      <c r="F15" s="172">
        <f>N8</f>
        <v>40212</v>
      </c>
      <c r="G15" s="172">
        <f>Q8</f>
        <v>164588</v>
      </c>
      <c r="H15" s="334">
        <f>T8</f>
        <v>260906</v>
      </c>
      <c r="M15" s="172">
        <f>K8</f>
        <v>45650</v>
      </c>
      <c r="N15" s="172">
        <f>H15-E15-O15</f>
        <v>156482</v>
      </c>
      <c r="O15" s="172">
        <f>H15-(B15+C15+G15)</f>
        <v>58774</v>
      </c>
      <c r="P15" s="29"/>
      <c r="Q15" s="100">
        <f>M15/H15*100</f>
        <v>17.496722957693574</v>
      </c>
      <c r="R15" s="100">
        <f>N15/H15*100</f>
        <v>59.976389964201672</v>
      </c>
      <c r="S15" s="100">
        <f>O15/H15*100</f>
        <v>22.526887078104757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17.496722957693574</v>
      </c>
      <c r="R18" s="100">
        <f>N15/H15*100</f>
        <v>59.976389964201672</v>
      </c>
      <c r="S18" s="100">
        <f>O15/H15*100</f>
        <v>22.526887078104757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</v>
      </c>
      <c r="C23" s="361"/>
      <c r="D23" s="361"/>
      <c r="E23" s="167">
        <v>7.2</v>
      </c>
      <c r="F23" s="361"/>
      <c r="G23" s="362"/>
      <c r="H23" s="167">
        <v>4.26</v>
      </c>
      <c r="I23" s="94">
        <v>2.4700000000000002</v>
      </c>
      <c r="J23" s="169">
        <v>6.17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5.0999999999999996</v>
      </c>
      <c r="C24" s="361"/>
      <c r="D24" s="361"/>
      <c r="E24" s="167">
        <v>7.1</v>
      </c>
      <c r="F24" s="361"/>
      <c r="G24" s="362"/>
      <c r="H24" s="167">
        <v>3.79</v>
      </c>
      <c r="I24" s="94">
        <v>4.08</v>
      </c>
      <c r="J24" s="169">
        <v>3.48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4.3</v>
      </c>
      <c r="C25" s="357"/>
      <c r="D25" s="357"/>
      <c r="E25" s="72">
        <v>5.5</v>
      </c>
      <c r="F25" s="357"/>
      <c r="G25" s="461"/>
      <c r="H25" s="72">
        <v>2.57</v>
      </c>
      <c r="I25" s="61">
        <v>2.44</v>
      </c>
      <c r="J25" s="111">
        <v>2.72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6.17</v>
      </c>
      <c r="C32" s="674">
        <f>IF(ISBLANK(I23),"",I23)</f>
        <v>2.4700000000000002</v>
      </c>
      <c r="F32" s="700">
        <f>A23</f>
        <v>2020</v>
      </c>
      <c r="G32" s="674">
        <f>IF(ISBLANK(J23),"",J23)</f>
        <v>6.17</v>
      </c>
      <c r="H32" s="674">
        <f>IF(ISBLANK(I23),"",I23)</f>
        <v>2.4700000000000002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3.48</v>
      </c>
      <c r="C33" s="853">
        <f t="shared" ref="C33:C34" si="2">IF(ISBLANK(I24),"",I24)</f>
        <v>4.08</v>
      </c>
      <c r="F33" s="701">
        <f t="shared" ref="F33:F34" si="3">A24</f>
        <v>2021</v>
      </c>
      <c r="G33" s="853">
        <f t="shared" ref="G33:G34" si="4">IF(ISBLANK(J24),"",J24)</f>
        <v>3.48</v>
      </c>
      <c r="H33" s="853">
        <f t="shared" ref="H33:H34" si="5">IF(ISBLANK(I24),"",I24)</f>
        <v>4.08</v>
      </c>
    </row>
    <row r="34" spans="1:8" x14ac:dyDescent="0.25">
      <c r="A34" s="702">
        <f t="shared" si="0"/>
        <v>2022</v>
      </c>
      <c r="B34" s="676">
        <f t="shared" si="1"/>
        <v>2.72</v>
      </c>
      <c r="C34" s="676">
        <f t="shared" si="2"/>
        <v>2.44</v>
      </c>
      <c r="F34" s="702">
        <f t="shared" si="3"/>
        <v>2022</v>
      </c>
      <c r="G34" s="676">
        <f t="shared" si="4"/>
        <v>2.72</v>
      </c>
      <c r="H34" s="676">
        <f t="shared" si="5"/>
        <v>2.44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376</v>
      </c>
      <c r="C4" s="600">
        <v>41</v>
      </c>
      <c r="D4" s="600">
        <v>26</v>
      </c>
      <c r="E4" s="599">
        <v>11</v>
      </c>
      <c r="F4" s="600">
        <v>8.6</v>
      </c>
      <c r="G4" s="600">
        <v>0.6</v>
      </c>
    </row>
    <row r="5" spans="1:10" x14ac:dyDescent="0.25">
      <c r="A5" s="286">
        <v>2022</v>
      </c>
      <c r="B5" s="751">
        <v>391</v>
      </c>
      <c r="C5" s="751">
        <v>41</v>
      </c>
      <c r="D5" s="751">
        <v>31</v>
      </c>
      <c r="E5" s="753">
        <v>10</v>
      </c>
      <c r="F5" s="751">
        <v>9.3000000000000007</v>
      </c>
      <c r="G5" s="751">
        <v>0.7</v>
      </c>
    </row>
    <row r="6" spans="1:10" x14ac:dyDescent="0.25">
      <c r="A6" s="218">
        <v>2023</v>
      </c>
      <c r="B6" s="752">
        <v>344</v>
      </c>
      <c r="C6" s="752">
        <v>34</v>
      </c>
      <c r="D6" s="752">
        <v>30</v>
      </c>
      <c r="E6" s="754">
        <v>11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376</v>
      </c>
      <c r="C11" s="80">
        <f>IF(ISBLANK(D4),"",D4)</f>
        <v>26</v>
      </c>
      <c r="E11" s="103">
        <f>A4</f>
        <v>2021</v>
      </c>
      <c r="F11" s="80">
        <f>IF(ISBLANK(B4),"",B4)</f>
        <v>376</v>
      </c>
      <c r="G11" s="80">
        <f>IF(ISBLANK(D4),"",D4)</f>
        <v>26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391</v>
      </c>
      <c r="C12" s="80">
        <f>IF(ISBLANK(D5),"",D5)</f>
        <v>31</v>
      </c>
      <c r="E12" s="103">
        <f t="shared" ref="E12:E13" si="1">A5</f>
        <v>2022</v>
      </c>
      <c r="F12" s="80">
        <f t="shared" ref="F12:F13" si="2">IF(ISBLANK(B5),"",B5)</f>
        <v>391</v>
      </c>
      <c r="G12" s="80">
        <f t="shared" ref="G12:G13" si="3">IF(ISBLANK(D5),"",D5)</f>
        <v>31</v>
      </c>
    </row>
    <row r="13" spans="1:10" x14ac:dyDescent="0.25">
      <c r="A13" s="155">
        <f t="shared" si="0"/>
        <v>2023</v>
      </c>
      <c r="B13" s="83">
        <f>IF(ISBLANK(B6),"",B6)</f>
        <v>344</v>
      </c>
      <c r="C13" s="83">
        <f>IF(ISBLANK(D6),"",D6)</f>
        <v>30</v>
      </c>
      <c r="D13" s="253"/>
      <c r="E13" s="155">
        <f t="shared" si="1"/>
        <v>2023</v>
      </c>
      <c r="F13" s="83">
        <f t="shared" si="2"/>
        <v>344</v>
      </c>
      <c r="G13" s="83">
        <f t="shared" si="3"/>
        <v>30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41</v>
      </c>
      <c r="C18" s="80">
        <f>IF(ISBLANK(E4),"",E4)</f>
        <v>11</v>
      </c>
      <c r="E18" s="603">
        <f>A4</f>
        <v>2021</v>
      </c>
      <c r="F18" s="100">
        <f>IF(ISBLANK(C4),"",C4)</f>
        <v>41</v>
      </c>
      <c r="G18" s="100">
        <f>IF(ISBLANK(E4),"",E4)</f>
        <v>11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41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41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34</v>
      </c>
      <c r="C20" s="83">
        <f>IF(ISBLANK(E6),"",E6)</f>
        <v>11</v>
      </c>
      <c r="E20" s="155">
        <f t="shared" si="5"/>
        <v>2023</v>
      </c>
      <c r="F20" s="83">
        <f>IF(ISBLANK(C6),"",C6)</f>
        <v>34</v>
      </c>
      <c r="G20" s="83">
        <f t="shared" si="6"/>
        <v>11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12306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6085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14.2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2784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1489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7376</v>
      </c>
    </row>
    <row r="17" spans="2:3" x14ac:dyDescent="0.25">
      <c r="B17" s="253">
        <v>2022</v>
      </c>
      <c r="C17" s="1100">
        <v>6470</v>
      </c>
    </row>
    <row r="18" spans="2:3" x14ac:dyDescent="0.25">
      <c r="B18" s="253">
        <v>2023</v>
      </c>
      <c r="C18" s="1100">
        <v>6085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7376</v>
      </c>
    </row>
    <row r="22" spans="2:3" x14ac:dyDescent="0.25">
      <c r="B22" s="636">
        <f>B17</f>
        <v>2022</v>
      </c>
      <c r="C22" s="636">
        <f t="shared" ref="C22:C23" si="0">IF(ISBLANK(C17),"",C17)</f>
        <v>6470</v>
      </c>
    </row>
    <row r="23" spans="2:3" x14ac:dyDescent="0.25">
      <c r="B23" s="636">
        <f>B18</f>
        <v>2023</v>
      </c>
      <c r="C23" s="636">
        <f t="shared" si="0"/>
        <v>6085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155</v>
      </c>
      <c r="C5" s="55">
        <v>249</v>
      </c>
      <c r="D5" s="55">
        <v>324</v>
      </c>
      <c r="E5" s="269">
        <f>SUM(B5:D5)</f>
        <v>728</v>
      </c>
      <c r="F5" s="71">
        <v>14133</v>
      </c>
      <c r="G5" s="70">
        <v>0.3</v>
      </c>
      <c r="H5" s="55">
        <v>0.1</v>
      </c>
      <c r="I5" s="110">
        <v>0.6</v>
      </c>
      <c r="J5" s="71">
        <v>5.2</v>
      </c>
    </row>
    <row r="6" spans="1:10" x14ac:dyDescent="0.25">
      <c r="A6" s="286">
        <v>2022</v>
      </c>
      <c r="B6" s="757">
        <v>225</v>
      </c>
      <c r="C6" s="758">
        <v>254</v>
      </c>
      <c r="D6" s="758">
        <v>303</v>
      </c>
      <c r="E6" s="270">
        <f>SUM(B6:D6)</f>
        <v>782</v>
      </c>
      <c r="F6" s="214">
        <v>13098</v>
      </c>
      <c r="G6" s="457">
        <v>0.5</v>
      </c>
      <c r="H6" s="458">
        <v>0.2</v>
      </c>
      <c r="I6" s="763">
        <v>0.5</v>
      </c>
      <c r="J6" s="214">
        <v>5</v>
      </c>
    </row>
    <row r="7" spans="1:10" x14ac:dyDescent="0.25">
      <c r="A7" s="218">
        <v>2023</v>
      </c>
      <c r="B7" s="167">
        <v>235</v>
      </c>
      <c r="C7" s="94">
        <v>278</v>
      </c>
      <c r="D7" s="94">
        <v>330</v>
      </c>
      <c r="E7" s="447">
        <f>SUM(B7:D7)</f>
        <v>843</v>
      </c>
      <c r="F7" s="168">
        <v>12306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14133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13098</v>
      </c>
      <c r="C14" s="28"/>
      <c r="D14" s="28"/>
      <c r="F14" s="625" t="s">
        <v>1526</v>
      </c>
      <c r="G14" s="621">
        <f>IF(ISBLANK(B7),"",B7)</f>
        <v>235</v>
      </c>
      <c r="I14" s="625" t="s">
        <v>1529</v>
      </c>
      <c r="J14" s="621">
        <f>IF(ISBLANK(B7),"",B7)</f>
        <v>235</v>
      </c>
    </row>
    <row r="15" spans="1:10" x14ac:dyDescent="0.25">
      <c r="A15" s="624">
        <f t="shared" ref="A15" si="1">A7</f>
        <v>2023</v>
      </c>
      <c r="B15" s="623">
        <f t="shared" si="0"/>
        <v>12306</v>
      </c>
      <c r="C15" s="28"/>
      <c r="D15" s="28"/>
      <c r="F15" s="626" t="s">
        <v>1527</v>
      </c>
      <c r="G15" s="622">
        <f>IF(ISBLANK(C7),"",C7)</f>
        <v>278</v>
      </c>
      <c r="I15" s="626" t="s">
        <v>1538</v>
      </c>
      <c r="J15" s="622">
        <f>IF(ISBLANK(C7),"",C7)</f>
        <v>278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330</v>
      </c>
      <c r="I16" s="627" t="s">
        <v>1539</v>
      </c>
      <c r="J16" s="623">
        <f>IF(ISBLANK(D7),"",D7)</f>
        <v>330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1127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554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564</v>
      </c>
      <c r="C6" s="759"/>
      <c r="D6" s="759"/>
      <c r="E6" s="457">
        <v>17.100000000000001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489</v>
      </c>
      <c r="C7" s="759"/>
      <c r="D7" s="759"/>
      <c r="E7" s="457">
        <v>15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554</v>
      </c>
      <c r="C8" s="760"/>
      <c r="D8" s="760"/>
      <c r="E8" s="601">
        <v>17.8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564</v>
      </c>
      <c r="C16" s="755"/>
      <c r="I16" s="700">
        <f>A6</f>
        <v>2020</v>
      </c>
      <c r="J16" s="674">
        <f>IF(ISBLANK(E6),"",E6)</f>
        <v>17.100000000000001</v>
      </c>
      <c r="K16" s="756"/>
    </row>
    <row r="17" spans="1:10" x14ac:dyDescent="0.25">
      <c r="A17" s="701">
        <f>A7</f>
        <v>2021</v>
      </c>
      <c r="B17" s="853">
        <f>IF(ISBLANK(B7),"",B7)</f>
        <v>489</v>
      </c>
      <c r="C17" s="755"/>
      <c r="I17" s="701">
        <f>A7</f>
        <v>2021</v>
      </c>
      <c r="J17" s="853">
        <f>IF(ISBLANK(E7),"",E7)</f>
        <v>15</v>
      </c>
    </row>
    <row r="18" spans="1:10" x14ac:dyDescent="0.25">
      <c r="A18" s="702">
        <f>A8</f>
        <v>2022</v>
      </c>
      <c r="B18" s="676">
        <f>IF(ISBLANK(B8),"",B8)</f>
        <v>554</v>
      </c>
      <c r="C18" s="755"/>
      <c r="I18" s="702">
        <f>A8</f>
        <v>2022</v>
      </c>
      <c r="J18" s="676">
        <f>IF(ISBLANK(E8),"",E8)</f>
        <v>17.8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295</v>
      </c>
      <c r="D5" s="449">
        <f>IF(ISBLANK(B5),"",A5)</f>
        <v>2021</v>
      </c>
      <c r="E5" s="618">
        <f>IF(ISBLANK(B5),"",B5)</f>
        <v>295</v>
      </c>
      <c r="K5" s="217">
        <v>2020</v>
      </c>
      <c r="L5" s="655">
        <v>7.8</v>
      </c>
    </row>
    <row r="6" spans="1:12" x14ac:dyDescent="0.25">
      <c r="A6" s="229">
        <v>2022</v>
      </c>
      <c r="B6" s="602">
        <v>289</v>
      </c>
      <c r="D6" s="450">
        <f>IF(ISBLANK(B6),"",A6)</f>
        <v>2022</v>
      </c>
      <c r="E6" s="619">
        <f>IF(ISBLANK(B6),"",B6)</f>
        <v>289</v>
      </c>
      <c r="K6" s="286">
        <v>2021</v>
      </c>
      <c r="L6" s="657">
        <v>8</v>
      </c>
    </row>
    <row r="7" spans="1:12" x14ac:dyDescent="0.25">
      <c r="A7" s="123">
        <v>2023</v>
      </c>
      <c r="B7" s="617">
        <v>279</v>
      </c>
      <c r="D7" s="379">
        <f>IF(ISBLANK(B7),"",A7)</f>
        <v>2023</v>
      </c>
      <c r="E7" s="620">
        <f>IF(ISBLANK(B7),"",B7)</f>
        <v>279</v>
      </c>
      <c r="K7" s="219">
        <v>2022</v>
      </c>
      <c r="L7" s="617">
        <v>8.6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135</v>
      </c>
      <c r="C4" s="643">
        <v>1083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151</v>
      </c>
      <c r="C5" s="602">
        <v>1130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229</v>
      </c>
      <c r="C6" s="602">
        <v>1127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62</v>
      </c>
      <c r="C5" s="643">
        <v>4422</v>
      </c>
      <c r="D5" s="643">
        <v>668</v>
      </c>
      <c r="E5" s="869">
        <v>15</v>
      </c>
      <c r="F5" s="1039">
        <v>13.8</v>
      </c>
      <c r="G5" s="1039">
        <v>16.2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62</v>
      </c>
      <c r="C6" s="657">
        <v>4371</v>
      </c>
      <c r="D6" s="657">
        <v>673</v>
      </c>
      <c r="E6" s="657">
        <v>15.3</v>
      </c>
      <c r="F6" s="657">
        <v>13.9</v>
      </c>
      <c r="G6" s="657">
        <v>16.600000000000001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59</v>
      </c>
      <c r="C7" s="617">
        <v>4403</v>
      </c>
      <c r="D7" s="617">
        <v>700</v>
      </c>
      <c r="E7" s="617">
        <v>15.8</v>
      </c>
      <c r="F7" s="617">
        <v>14.5</v>
      </c>
      <c r="G7" s="617">
        <v>17.2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15.7</v>
      </c>
      <c r="C4" s="655">
        <v>2754</v>
      </c>
      <c r="D4" s="655">
        <v>5.9</v>
      </c>
      <c r="E4" s="655">
        <v>1485</v>
      </c>
      <c r="F4" s="655">
        <v>0.5</v>
      </c>
      <c r="G4" s="655">
        <v>402</v>
      </c>
      <c r="H4" s="655">
        <v>52</v>
      </c>
      <c r="I4" s="655">
        <v>241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14.2</v>
      </c>
      <c r="C5" s="602">
        <v>2747</v>
      </c>
      <c r="D5" s="602">
        <v>6</v>
      </c>
      <c r="E5" s="602">
        <v>1455</v>
      </c>
      <c r="F5" s="602">
        <v>0.6</v>
      </c>
      <c r="G5" s="602">
        <v>422</v>
      </c>
      <c r="H5" s="602">
        <v>51</v>
      </c>
      <c r="I5" s="602">
        <v>273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2784</v>
      </c>
      <c r="D6" s="617"/>
      <c r="E6" s="617">
        <v>1489</v>
      </c>
      <c r="F6" s="617"/>
      <c r="G6" s="617">
        <v>374</v>
      </c>
      <c r="H6" s="617">
        <v>45</v>
      </c>
      <c r="I6" s="617">
        <v>286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64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1101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217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2350</v>
      </c>
      <c r="C4" s="1006">
        <v>1216</v>
      </c>
      <c r="D4" s="1006">
        <v>1134</v>
      </c>
      <c r="E4" s="1005">
        <v>4712</v>
      </c>
      <c r="F4" s="1006">
        <v>2417</v>
      </c>
      <c r="G4" s="1006">
        <v>2295</v>
      </c>
      <c r="H4" s="1007">
        <v>8.5</v>
      </c>
      <c r="I4" s="1007">
        <v>17.100000000000001</v>
      </c>
      <c r="J4" s="1007">
        <v>-8.6</v>
      </c>
      <c r="K4" s="70">
        <v>3363</v>
      </c>
      <c r="L4" s="55">
        <v>1442</v>
      </c>
      <c r="M4" s="110">
        <v>1921</v>
      </c>
      <c r="N4" s="55">
        <v>3292</v>
      </c>
      <c r="O4" s="55">
        <v>1397</v>
      </c>
      <c r="P4" s="110">
        <v>1895</v>
      </c>
    </row>
    <row r="5" spans="1:17" x14ac:dyDescent="0.25">
      <c r="A5" s="286">
        <v>2021</v>
      </c>
      <c r="B5" s="1008">
        <v>2374</v>
      </c>
      <c r="C5" s="1009">
        <v>1226</v>
      </c>
      <c r="D5" s="1009">
        <v>1148</v>
      </c>
      <c r="E5" s="1008">
        <v>5594</v>
      </c>
      <c r="F5" s="1009">
        <v>2803</v>
      </c>
      <c r="G5" s="1009">
        <v>2791</v>
      </c>
      <c r="H5" s="1010">
        <v>8.6999999999999993</v>
      </c>
      <c r="I5" s="1010">
        <v>20.5</v>
      </c>
      <c r="J5" s="1010">
        <v>-11.8</v>
      </c>
      <c r="K5" s="212">
        <v>4001</v>
      </c>
      <c r="L5" s="58">
        <v>1684</v>
      </c>
      <c r="M5" s="160">
        <v>2317</v>
      </c>
      <c r="N5" s="58">
        <v>3949</v>
      </c>
      <c r="O5" s="58">
        <v>1628</v>
      </c>
      <c r="P5" s="160">
        <v>2321</v>
      </c>
    </row>
    <row r="6" spans="1:17" x14ac:dyDescent="0.25">
      <c r="A6" s="219">
        <v>2022</v>
      </c>
      <c r="B6" s="1011">
        <v>2335</v>
      </c>
      <c r="C6" s="1012">
        <v>1231</v>
      </c>
      <c r="D6" s="1012">
        <v>1104</v>
      </c>
      <c r="E6" s="1011">
        <v>4642</v>
      </c>
      <c r="F6" s="1012">
        <v>2359</v>
      </c>
      <c r="G6" s="1012">
        <v>2283</v>
      </c>
      <c r="H6" s="1013">
        <v>8.9</v>
      </c>
      <c r="I6" s="1013">
        <v>17.8</v>
      </c>
      <c r="J6" s="1013">
        <v>-8.8000000000000007</v>
      </c>
      <c r="K6" s="1014">
        <v>4514</v>
      </c>
      <c r="L6" s="1015">
        <v>1940</v>
      </c>
      <c r="M6" s="1016">
        <v>2574</v>
      </c>
      <c r="N6" s="1015">
        <v>4485</v>
      </c>
      <c r="O6" s="1015">
        <v>1882</v>
      </c>
      <c r="P6" s="1016">
        <v>2603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1134</v>
      </c>
      <c r="C13" s="319">
        <f>IF(ISBLANK(C4),"",C4)</f>
        <v>1216</v>
      </c>
      <c r="D13" s="364"/>
      <c r="E13" s="322">
        <f>A4</f>
        <v>2020</v>
      </c>
      <c r="F13" s="319">
        <f>IF(ISBLANK(G4),"",G4)</f>
        <v>2295</v>
      </c>
      <c r="G13" s="319">
        <f>IF(ISBLANK(F4),"",F4)</f>
        <v>2417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1148</v>
      </c>
      <c r="C14" s="320">
        <f t="shared" ref="C14:C15" si="2">IF(ISBLANK(C5),"",C5)</f>
        <v>1226</v>
      </c>
      <c r="D14" s="364"/>
      <c r="E14" s="323">
        <f t="shared" ref="E14:E15" si="3">A5</f>
        <v>2021</v>
      </c>
      <c r="F14" s="320">
        <f t="shared" ref="F14:F15" si="4">IF(ISBLANK(G5),"",G5)</f>
        <v>2791</v>
      </c>
      <c r="G14" s="320">
        <f t="shared" ref="G14:G15" si="5">IF(ISBLANK(F5),"",F5)</f>
        <v>2803</v>
      </c>
      <c r="H14" s="389"/>
      <c r="I14" s="389"/>
      <c r="J14" s="48"/>
      <c r="K14" s="325" t="s">
        <v>536</v>
      </c>
      <c r="L14" s="328">
        <f>IF(ISBLANK(K4),"",K4)</f>
        <v>3363</v>
      </c>
      <c r="M14" s="328">
        <f>IF(ISBLANK(K5),"",K5)</f>
        <v>4001</v>
      </c>
      <c r="N14" s="328">
        <f>IF(ISBLANK(K6),"",K6)</f>
        <v>4514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1104</v>
      </c>
      <c r="C15" s="321">
        <f t="shared" si="2"/>
        <v>1231</v>
      </c>
      <c r="E15" s="324">
        <f t="shared" si="3"/>
        <v>2022</v>
      </c>
      <c r="F15" s="321">
        <f t="shared" si="4"/>
        <v>2283</v>
      </c>
      <c r="G15" s="321">
        <f t="shared" si="5"/>
        <v>2359</v>
      </c>
      <c r="H15" s="211"/>
      <c r="I15" s="211"/>
      <c r="J15" s="28"/>
      <c r="K15" s="326" t="s">
        <v>535</v>
      </c>
      <c r="L15" s="329">
        <f>IF(ISBLANK(N4),"",N4)</f>
        <v>3292</v>
      </c>
      <c r="M15" s="329">
        <f>IF(ISBLANK(N5),"",N5)</f>
        <v>3949</v>
      </c>
      <c r="N15" s="329">
        <f>IF(ISBLANK(N6),"",N6)</f>
        <v>4485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3363</v>
      </c>
      <c r="M19" s="328">
        <f>IF(ISBLANK(K5),"",K5)</f>
        <v>4001</v>
      </c>
      <c r="N19" s="328">
        <f>IF(ISBLANK(K6),"",K6)</f>
        <v>4514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3292</v>
      </c>
      <c r="M20" s="329">
        <f>IF(ISBLANK(N5),"",N5)</f>
        <v>3949</v>
      </c>
      <c r="N20" s="329">
        <f>IF(ISBLANK(N6),"",N6)</f>
        <v>4485</v>
      </c>
      <c r="O20" s="364"/>
    </row>
    <row r="21" spans="1:15" x14ac:dyDescent="0.25">
      <c r="A21" s="322">
        <f>A4</f>
        <v>2020</v>
      </c>
      <c r="B21" s="319">
        <f>IF(ISBLANK(D4),"",D4)</f>
        <v>1134</v>
      </c>
      <c r="C21" s="319">
        <f>IF(ISBLANK(C4),"",C4)</f>
        <v>1216</v>
      </c>
      <c r="E21" s="322">
        <f>A4</f>
        <v>2020</v>
      </c>
      <c r="F21" s="319">
        <f>IF(ISBLANK(G4),"",G4)</f>
        <v>2295</v>
      </c>
      <c r="G21" s="319">
        <f>IF(ISBLANK(F4),"",F4)</f>
        <v>2417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1148</v>
      </c>
      <c r="C22" s="320">
        <f t="shared" ref="C22:C23" si="8">IF(ISBLANK(C5),"",C5)</f>
        <v>1226</v>
      </c>
      <c r="E22" s="323">
        <f t="shared" ref="E22:E23" si="9">A5</f>
        <v>2021</v>
      </c>
      <c r="F22" s="320">
        <f t="shared" ref="F22:F23" si="10">IF(ISBLANK(G5),"",G5)</f>
        <v>2791</v>
      </c>
      <c r="G22" s="320">
        <f t="shared" ref="G22:G23" si="11">IF(ISBLANK(F5),"",F5)</f>
        <v>2803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1104</v>
      </c>
      <c r="C23" s="321">
        <f t="shared" si="8"/>
        <v>1231</v>
      </c>
      <c r="E23" s="324">
        <f t="shared" si="9"/>
        <v>2022</v>
      </c>
      <c r="F23" s="321">
        <f t="shared" si="10"/>
        <v>2283</v>
      </c>
      <c r="G23" s="321">
        <f t="shared" si="11"/>
        <v>2359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79</v>
      </c>
      <c r="C5" s="611"/>
      <c r="D5" s="611"/>
      <c r="E5" s="599">
        <v>314</v>
      </c>
      <c r="F5" s="616"/>
      <c r="G5" s="945"/>
      <c r="H5" s="599">
        <v>1071</v>
      </c>
      <c r="I5" s="616">
        <v>357</v>
      </c>
      <c r="J5" s="616">
        <v>714</v>
      </c>
      <c r="K5" s="616"/>
      <c r="L5" s="945"/>
    </row>
    <row r="6" spans="1:12" x14ac:dyDescent="0.25">
      <c r="A6" s="286">
        <v>2021</v>
      </c>
      <c r="B6" s="601">
        <v>68</v>
      </c>
      <c r="C6" s="612"/>
      <c r="D6" s="612"/>
      <c r="E6" s="1034">
        <v>205</v>
      </c>
      <c r="F6" s="1028"/>
      <c r="G6" s="980"/>
      <c r="H6" s="1034">
        <v>1005</v>
      </c>
      <c r="I6" s="1028">
        <v>334</v>
      </c>
      <c r="J6" s="1028">
        <v>671</v>
      </c>
      <c r="K6" s="1028"/>
      <c r="L6" s="980"/>
    </row>
    <row r="7" spans="1:12" x14ac:dyDescent="0.25">
      <c r="A7" s="218">
        <v>2022</v>
      </c>
      <c r="B7" s="601">
        <v>64</v>
      </c>
      <c r="C7" s="612"/>
      <c r="D7" s="612"/>
      <c r="E7" s="1034">
        <v>217</v>
      </c>
      <c r="F7" s="1028"/>
      <c r="G7" s="980"/>
      <c r="H7" s="1034">
        <v>1101</v>
      </c>
      <c r="I7" s="1028">
        <v>386</v>
      </c>
      <c r="J7" s="1028">
        <v>715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386</v>
      </c>
    </row>
    <row r="15" spans="1:12" ht="30" x14ac:dyDescent="0.25">
      <c r="A15" s="833" t="s">
        <v>1543</v>
      </c>
      <c r="B15" s="623">
        <f>IF(ISBLANK(J7),"",J7)</f>
        <v>715</v>
      </c>
    </row>
    <row r="17" spans="1:2" x14ac:dyDescent="0.25">
      <c r="A17" s="625" t="s">
        <v>1540</v>
      </c>
      <c r="B17" s="621">
        <f>IF(ISBLANK(I7),"",I7)</f>
        <v>386</v>
      </c>
    </row>
    <row r="18" spans="1:2" x14ac:dyDescent="0.25">
      <c r="A18" s="627" t="s">
        <v>1541</v>
      </c>
      <c r="B18" s="623">
        <f>IF(ISBLANK(J7),"",J7)</f>
        <v>715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55.8</v>
      </c>
      <c r="C6" s="614">
        <v>26.4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</v>
      </c>
      <c r="C10" s="614">
        <v>31</v>
      </c>
    </row>
    <row r="11" spans="1:6" x14ac:dyDescent="0.25">
      <c r="A11" s="218">
        <v>2017</v>
      </c>
      <c r="B11" s="644">
        <v>55.1</v>
      </c>
      <c r="C11" s="644">
        <v>30.7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50.3</v>
      </c>
      <c r="C14" s="73">
        <v>38.4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890.904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2472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99295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637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54977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23376.59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883.404</v>
      </c>
      <c r="C5" s="611">
        <v>783.16399999999999</v>
      </c>
      <c r="D5" s="751">
        <v>87591</v>
      </c>
      <c r="E5" s="751">
        <v>32</v>
      </c>
      <c r="G5" s="358">
        <v>2014</v>
      </c>
      <c r="H5" s="70">
        <v>22439.25</v>
      </c>
      <c r="I5" s="55">
        <v>1427.39</v>
      </c>
      <c r="J5" s="55">
        <v>21011.86</v>
      </c>
      <c r="K5" s="71">
        <v>5</v>
      </c>
    </row>
    <row r="6" spans="1:12" x14ac:dyDescent="0.25">
      <c r="A6" s="286">
        <v>2021</v>
      </c>
      <c r="B6" s="601">
        <v>887.88400000000001</v>
      </c>
      <c r="C6" s="612">
        <v>796.64400000000001</v>
      </c>
      <c r="D6" s="959">
        <v>86026</v>
      </c>
      <c r="E6" s="959">
        <v>32</v>
      </c>
      <c r="G6" s="480">
        <v>2017</v>
      </c>
      <c r="H6" s="212">
        <v>23345.71</v>
      </c>
      <c r="I6" s="58">
        <v>1838.24</v>
      </c>
      <c r="J6" s="58">
        <v>21507.47</v>
      </c>
      <c r="K6" s="214">
        <v>5</v>
      </c>
    </row>
    <row r="7" spans="1:12" x14ac:dyDescent="0.25">
      <c r="A7" s="218">
        <v>2022</v>
      </c>
      <c r="B7" s="601">
        <v>890.904</v>
      </c>
      <c r="C7" s="612">
        <v>799.66399999999999</v>
      </c>
      <c r="D7" s="959">
        <v>87170</v>
      </c>
      <c r="E7" s="959">
        <v>33</v>
      </c>
      <c r="G7" s="482">
        <v>2020</v>
      </c>
      <c r="H7" s="72">
        <v>23376.59</v>
      </c>
      <c r="I7" s="61">
        <v>2230.2399999999998</v>
      </c>
      <c r="J7" s="61">
        <v>21146.35</v>
      </c>
      <c r="K7" s="73">
        <v>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799.66399999999999</v>
      </c>
      <c r="D14" s="631">
        <f>A5</f>
        <v>2020</v>
      </c>
      <c r="E14" s="625">
        <f>IF(ISBLANK(D5),"",D5)</f>
        <v>87591</v>
      </c>
      <c r="F14" s="211"/>
      <c r="G14" s="634" t="s">
        <v>925</v>
      </c>
      <c r="H14" s="621">
        <f>IF(ISBLANK(J7),"",J7)</f>
        <v>21146.35</v>
      </c>
      <c r="I14" s="211"/>
      <c r="J14" s="211"/>
    </row>
    <row r="15" spans="1:12" x14ac:dyDescent="0.25">
      <c r="A15" s="870" t="s">
        <v>16</v>
      </c>
      <c r="B15" s="630">
        <f>IF(ISBLANK(B7),"",B7)</f>
        <v>890.904</v>
      </c>
      <c r="D15" s="632">
        <f t="shared" ref="D15:D16" si="0">A6</f>
        <v>2021</v>
      </c>
      <c r="E15" s="626">
        <f>IF(ISBLANK(D6),"",D6)</f>
        <v>86026</v>
      </c>
      <c r="F15" s="211"/>
      <c r="G15" s="635" t="s">
        <v>926</v>
      </c>
      <c r="H15" s="623">
        <f>IF(ISBLANK(I7),"",I7)</f>
        <v>2230.2399999999998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87170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799.66399999999999</v>
      </c>
      <c r="F19" s="253"/>
      <c r="G19" s="634" t="s">
        <v>529</v>
      </c>
      <c r="H19" s="621">
        <f>IF(ISBLANK(J7),"",J7)</f>
        <v>21146.35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890.904</v>
      </c>
      <c r="F20" s="253"/>
      <c r="G20" s="635" t="s">
        <v>528</v>
      </c>
      <c r="H20" s="623">
        <f>IF(ISBLANK(I7),"",I7)</f>
        <v>2230.2399999999998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2.2000000000000002</v>
      </c>
      <c r="C5" s="1092">
        <v>99295</v>
      </c>
      <c r="D5" s="1093">
        <v>2462</v>
      </c>
      <c r="E5" s="1092">
        <v>54154</v>
      </c>
      <c r="F5" s="1093">
        <v>615</v>
      </c>
    </row>
    <row r="6" spans="1:9" x14ac:dyDescent="0.25">
      <c r="A6" s="218">
        <v>2021</v>
      </c>
      <c r="B6" s="1092">
        <v>3.6</v>
      </c>
      <c r="C6" s="1092">
        <v>99295</v>
      </c>
      <c r="D6" s="1093">
        <v>2462</v>
      </c>
      <c r="E6" s="1092">
        <v>54970</v>
      </c>
      <c r="F6" s="1093">
        <v>615</v>
      </c>
    </row>
    <row r="7" spans="1:9" x14ac:dyDescent="0.25">
      <c r="A7" s="219">
        <v>2022</v>
      </c>
      <c r="B7" s="73">
        <v>3.5</v>
      </c>
      <c r="C7" s="73">
        <v>99295</v>
      </c>
      <c r="D7" s="73">
        <v>2472</v>
      </c>
      <c r="E7" s="73">
        <v>54977</v>
      </c>
      <c r="F7" s="73">
        <v>637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35908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22349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13559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120129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74388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45741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17990</v>
      </c>
      <c r="C5" s="458">
        <v>14530</v>
      </c>
      <c r="D5" s="458">
        <v>3460</v>
      </c>
      <c r="E5" s="457">
        <v>66246</v>
      </c>
      <c r="F5" s="458">
        <v>50325</v>
      </c>
      <c r="G5" s="458">
        <v>15921</v>
      </c>
      <c r="H5" s="457">
        <v>3.5</v>
      </c>
      <c r="I5" s="763">
        <v>4.5999999999999996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25632</v>
      </c>
      <c r="C6" s="458">
        <v>19201</v>
      </c>
      <c r="D6" s="458">
        <v>6431</v>
      </c>
      <c r="E6" s="457">
        <v>84941</v>
      </c>
      <c r="F6" s="458">
        <v>53768</v>
      </c>
      <c r="G6" s="458">
        <v>31173</v>
      </c>
      <c r="H6" s="457">
        <v>2.8</v>
      </c>
      <c r="I6" s="763">
        <v>4.8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35908</v>
      </c>
      <c r="C7" s="612">
        <v>22349</v>
      </c>
      <c r="D7" s="612">
        <v>13559</v>
      </c>
      <c r="E7" s="601">
        <v>120129</v>
      </c>
      <c r="F7" s="612">
        <v>74388</v>
      </c>
      <c r="G7" s="612">
        <v>45741</v>
      </c>
      <c r="H7" s="947">
        <v>3.3</v>
      </c>
      <c r="I7" s="948">
        <v>3.4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17990</v>
      </c>
      <c r="C14" s="674">
        <f t="shared" ref="C14:D14" si="0">IF(ISBLANK(C5),"",C5)</f>
        <v>14530</v>
      </c>
      <c r="D14" s="669">
        <f t="shared" si="0"/>
        <v>3460</v>
      </c>
      <c r="F14" s="884">
        <f>A5</f>
        <v>2020</v>
      </c>
      <c r="G14" s="674">
        <f>IF(ISBLANK(E5),"",E5)</f>
        <v>66246</v>
      </c>
      <c r="H14" s="674">
        <f t="shared" ref="H14:I16" si="1">IF(ISBLANK(F5),"",F5)</f>
        <v>50325</v>
      </c>
      <c r="I14" s="669">
        <f t="shared" si="1"/>
        <v>15921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4.5999999999999996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25632</v>
      </c>
      <c r="C15" s="879">
        <f t="shared" si="3"/>
        <v>19201</v>
      </c>
      <c r="D15" s="886">
        <f t="shared" si="3"/>
        <v>6431</v>
      </c>
      <c r="F15" s="890">
        <f t="shared" ref="F15:F16" si="4">A6</f>
        <v>2021</v>
      </c>
      <c r="G15" s="853">
        <f t="shared" ref="G15:G16" si="5">IF(ISBLANK(E6),"",E6)</f>
        <v>84941</v>
      </c>
      <c r="H15" s="853">
        <f t="shared" si="1"/>
        <v>53768</v>
      </c>
      <c r="I15" s="670">
        <f t="shared" si="1"/>
        <v>31173</v>
      </c>
      <c r="J15" s="211"/>
      <c r="K15" s="890">
        <f t="shared" ref="K15:K16" si="6">A6</f>
        <v>2021</v>
      </c>
      <c r="L15" s="853">
        <f t="shared" ref="L15:M16" si="7">IF(ISBLANK(H6),"",H6)</f>
        <v>2.8</v>
      </c>
      <c r="M15" s="670">
        <f t="shared" si="7"/>
        <v>4.8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35908</v>
      </c>
      <c r="C16" s="888">
        <f t="shared" si="3"/>
        <v>22349</v>
      </c>
      <c r="D16" s="889">
        <f t="shared" si="3"/>
        <v>13559</v>
      </c>
      <c r="F16" s="891">
        <f t="shared" si="4"/>
        <v>2022</v>
      </c>
      <c r="G16" s="676">
        <f t="shared" si="5"/>
        <v>120129</v>
      </c>
      <c r="H16" s="676">
        <f t="shared" si="1"/>
        <v>74388</v>
      </c>
      <c r="I16" s="671">
        <f t="shared" si="1"/>
        <v>45741</v>
      </c>
      <c r="J16" s="211"/>
      <c r="K16" s="891">
        <f t="shared" si="6"/>
        <v>2022</v>
      </c>
      <c r="L16" s="676">
        <f t="shared" si="7"/>
        <v>3.3</v>
      </c>
      <c r="M16" s="671">
        <f t="shared" si="7"/>
        <v>3.4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17990</v>
      </c>
      <c r="C22" s="674">
        <f t="shared" ref="C22:D22" si="8">IF(ISBLANK(C5),"",C5)</f>
        <v>14530</v>
      </c>
      <c r="D22" s="669">
        <f t="shared" si="8"/>
        <v>3460</v>
      </c>
      <c r="F22" s="884">
        <f>A5</f>
        <v>2020</v>
      </c>
      <c r="G22" s="674">
        <f>IF(ISBLANK(E5),"",E5)</f>
        <v>66246</v>
      </c>
      <c r="H22" s="674">
        <f t="shared" ref="H22:I24" si="9">IF(ISBLANK(F5),"",F5)</f>
        <v>50325</v>
      </c>
      <c r="I22" s="669">
        <f t="shared" si="9"/>
        <v>15921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4.5999999999999996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25632</v>
      </c>
      <c r="C23" s="853">
        <f t="shared" si="11"/>
        <v>19201</v>
      </c>
      <c r="D23" s="670">
        <f t="shared" si="11"/>
        <v>6431</v>
      </c>
      <c r="F23" s="890">
        <f t="shared" ref="F23:F24" si="12">A6</f>
        <v>2021</v>
      </c>
      <c r="G23" s="853">
        <f t="shared" ref="G23:G24" si="13">IF(ISBLANK(E6),"",E6)</f>
        <v>84941</v>
      </c>
      <c r="H23" s="853">
        <f t="shared" si="9"/>
        <v>53768</v>
      </c>
      <c r="I23" s="670">
        <f t="shared" si="9"/>
        <v>31173</v>
      </c>
      <c r="J23" s="211"/>
      <c r="K23" s="890">
        <f t="shared" ref="K23:K24" si="14">A6</f>
        <v>2021</v>
      </c>
      <c r="L23" s="853">
        <f t="shared" ref="L23:M24" si="15">IF(ISBLANK(H6),"",H6)</f>
        <v>2.8</v>
      </c>
      <c r="M23" s="670">
        <f t="shared" si="15"/>
        <v>4.8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35908</v>
      </c>
      <c r="C24" s="676">
        <f t="shared" si="11"/>
        <v>22349</v>
      </c>
      <c r="D24" s="671">
        <f t="shared" si="11"/>
        <v>13559</v>
      </c>
      <c r="F24" s="891">
        <f t="shared" si="12"/>
        <v>2022</v>
      </c>
      <c r="G24" s="676">
        <f t="shared" si="13"/>
        <v>120129</v>
      </c>
      <c r="H24" s="676">
        <f t="shared" si="9"/>
        <v>74388</v>
      </c>
      <c r="I24" s="671">
        <f t="shared" si="9"/>
        <v>45741</v>
      </c>
      <c r="J24" s="211"/>
      <c r="K24" s="891">
        <f t="shared" si="14"/>
        <v>2022</v>
      </c>
      <c r="L24" s="676">
        <f t="shared" si="15"/>
        <v>3.3</v>
      </c>
      <c r="M24" s="671">
        <f t="shared" si="15"/>
        <v>3.4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901</v>
      </c>
      <c r="C3" s="71">
        <v>358</v>
      </c>
      <c r="D3" s="71">
        <v>14</v>
      </c>
      <c r="F3" s="105" t="s">
        <v>537</v>
      </c>
      <c r="G3" s="97">
        <f>IF(ISBLANK(B3),"",B3)</f>
        <v>901</v>
      </c>
      <c r="H3" s="97">
        <f>IF(ISBLANK(B4),"",B4)</f>
        <v>1203</v>
      </c>
      <c r="I3" s="97">
        <f>IF(ISBLANK(B5),"",B5)</f>
        <v>1155</v>
      </c>
      <c r="J3" s="365"/>
    </row>
    <row r="4" spans="1:12" x14ac:dyDescent="0.25">
      <c r="A4" s="286">
        <v>2021</v>
      </c>
      <c r="B4" s="214">
        <v>1203</v>
      </c>
      <c r="C4" s="214">
        <v>436</v>
      </c>
      <c r="D4" s="214">
        <v>14.2</v>
      </c>
      <c r="F4" s="130" t="s">
        <v>538</v>
      </c>
      <c r="G4" s="98">
        <f>IF(ISBLANK(C3),"",C3)</f>
        <v>358</v>
      </c>
      <c r="H4" s="98">
        <f>IF(ISBLANK(C4),"",C4)</f>
        <v>436</v>
      </c>
      <c r="I4" s="98">
        <f>IF(ISBLANK(C5),"",C5)</f>
        <v>346</v>
      </c>
      <c r="J4" s="365"/>
    </row>
    <row r="5" spans="1:12" x14ac:dyDescent="0.25">
      <c r="A5" s="218">
        <v>2022</v>
      </c>
      <c r="B5" s="168">
        <v>1155</v>
      </c>
      <c r="C5" s="168">
        <v>346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901</v>
      </c>
      <c r="H8" s="97">
        <f>IF(ISBLANK(B4),"",B4)</f>
        <v>1203</v>
      </c>
      <c r="I8" s="97">
        <f>IF(ISBLANK(B5),"",B5)</f>
        <v>1155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358</v>
      </c>
      <c r="H9" s="98">
        <f>IF(ISBLANK(C4),"",C4)</f>
        <v>436</v>
      </c>
      <c r="I9" s="98">
        <f>IF(ISBLANK(C5),"",C5)</f>
        <v>346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</v>
      </c>
      <c r="H13" s="132">
        <f>IF(ISBLANK(D4),"",D4)</f>
        <v>14.2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5869</v>
      </c>
      <c r="C4" s="110">
        <v>6250</v>
      </c>
      <c r="E4" s="29" t="s">
        <v>540</v>
      </c>
      <c r="F4" s="163">
        <f>B4/($B$22+$C$22)*100</f>
        <v>2.2494691574743393</v>
      </c>
      <c r="G4" s="163">
        <f>C4/($B$22+$C$22)*100</f>
        <v>2.3954987620062398</v>
      </c>
      <c r="J4" s="29" t="s">
        <v>540</v>
      </c>
      <c r="K4" s="163">
        <f>G4</f>
        <v>2.3954987620062398</v>
      </c>
    </row>
    <row r="5" spans="1:11" x14ac:dyDescent="0.25">
      <c r="A5" s="202" t="s">
        <v>541</v>
      </c>
      <c r="B5" s="212">
        <v>6121</v>
      </c>
      <c r="C5" s="160">
        <v>6472</v>
      </c>
      <c r="E5" s="29" t="s">
        <v>541</v>
      </c>
      <c r="F5" s="163">
        <f t="shared" ref="F5:G21" si="0">B5/($B$22+$C$22)*100</f>
        <v>2.346055667558431</v>
      </c>
      <c r="G5" s="163">
        <f t="shared" si="0"/>
        <v>2.4805868780327014</v>
      </c>
      <c r="J5" s="29" t="s">
        <v>541</v>
      </c>
      <c r="K5" s="163">
        <f t="shared" ref="K5:K21" si="1">G5</f>
        <v>2.4805868780327014</v>
      </c>
    </row>
    <row r="6" spans="1:11" x14ac:dyDescent="0.25">
      <c r="A6" s="202" t="s">
        <v>542</v>
      </c>
      <c r="B6" s="212">
        <v>6249</v>
      </c>
      <c r="C6" s="160">
        <v>6583</v>
      </c>
      <c r="E6" s="29" t="s">
        <v>542</v>
      </c>
      <c r="F6" s="163">
        <f t="shared" si="0"/>
        <v>2.3951154822043188</v>
      </c>
      <c r="G6" s="163">
        <f t="shared" si="0"/>
        <v>2.5231309360459324</v>
      </c>
      <c r="J6" s="29" t="s">
        <v>542</v>
      </c>
      <c r="K6" s="163">
        <f t="shared" si="1"/>
        <v>2.5231309360459324</v>
      </c>
    </row>
    <row r="7" spans="1:11" x14ac:dyDescent="0.25">
      <c r="A7" s="202" t="s">
        <v>543</v>
      </c>
      <c r="B7" s="212">
        <v>6656</v>
      </c>
      <c r="C7" s="160">
        <v>6899</v>
      </c>
      <c r="E7" s="29" t="s">
        <v>543</v>
      </c>
      <c r="F7" s="163">
        <f t="shared" si="0"/>
        <v>2.551110361586165</v>
      </c>
      <c r="G7" s="163">
        <f t="shared" si="0"/>
        <v>2.6442473534529678</v>
      </c>
      <c r="J7" s="29" t="s">
        <v>543</v>
      </c>
      <c r="K7" s="163">
        <f t="shared" si="1"/>
        <v>2.6442473534529678</v>
      </c>
    </row>
    <row r="8" spans="1:11" x14ac:dyDescent="0.25">
      <c r="A8" s="202" t="s">
        <v>544</v>
      </c>
      <c r="B8" s="212">
        <v>6105</v>
      </c>
      <c r="C8" s="160">
        <v>6586</v>
      </c>
      <c r="E8" s="29" t="s">
        <v>544</v>
      </c>
      <c r="F8" s="163">
        <f t="shared" si="0"/>
        <v>2.3399231907276952</v>
      </c>
      <c r="G8" s="163">
        <f t="shared" si="0"/>
        <v>2.5242807754516949</v>
      </c>
      <c r="J8" s="29" t="s">
        <v>544</v>
      </c>
      <c r="K8" s="163">
        <f t="shared" si="1"/>
        <v>2.5242807754516949</v>
      </c>
    </row>
    <row r="9" spans="1:11" x14ac:dyDescent="0.25">
      <c r="A9" s="202" t="s">
        <v>545</v>
      </c>
      <c r="B9" s="212">
        <v>6654</v>
      </c>
      <c r="C9" s="160">
        <v>7312</v>
      </c>
      <c r="E9" s="29" t="s">
        <v>545</v>
      </c>
      <c r="F9" s="163">
        <f t="shared" si="0"/>
        <v>2.550343801982323</v>
      </c>
      <c r="G9" s="163">
        <f t="shared" si="0"/>
        <v>2.8025419116463399</v>
      </c>
      <c r="J9" s="29" t="s">
        <v>545</v>
      </c>
      <c r="K9" s="163">
        <f t="shared" si="1"/>
        <v>2.8025419116463399</v>
      </c>
    </row>
    <row r="10" spans="1:11" x14ac:dyDescent="0.25">
      <c r="A10" s="202" t="s">
        <v>546</v>
      </c>
      <c r="B10" s="212">
        <v>7279</v>
      </c>
      <c r="C10" s="160">
        <v>7881</v>
      </c>
      <c r="E10" s="29" t="s">
        <v>546</v>
      </c>
      <c r="F10" s="163">
        <f t="shared" si="0"/>
        <v>2.7898936781829473</v>
      </c>
      <c r="G10" s="163">
        <f t="shared" si="0"/>
        <v>3.020628118939388</v>
      </c>
      <c r="J10" s="29" t="s">
        <v>546</v>
      </c>
      <c r="K10" s="163">
        <f t="shared" si="1"/>
        <v>3.020628118939388</v>
      </c>
    </row>
    <row r="11" spans="1:11" x14ac:dyDescent="0.25">
      <c r="A11" s="202" t="s">
        <v>547</v>
      </c>
      <c r="B11" s="212">
        <v>8404</v>
      </c>
      <c r="C11" s="160">
        <v>8800</v>
      </c>
      <c r="E11" s="29" t="s">
        <v>547</v>
      </c>
      <c r="F11" s="163">
        <f t="shared" si="0"/>
        <v>3.2210834553440701</v>
      </c>
      <c r="G11" s="163">
        <f t="shared" si="0"/>
        <v>3.3728622569047859</v>
      </c>
      <c r="J11" s="29" t="s">
        <v>547</v>
      </c>
      <c r="K11" s="163">
        <f t="shared" si="1"/>
        <v>3.3728622569047859</v>
      </c>
    </row>
    <row r="12" spans="1:11" x14ac:dyDescent="0.25">
      <c r="A12" s="202" t="s">
        <v>548</v>
      </c>
      <c r="B12" s="212">
        <v>8874</v>
      </c>
      <c r="C12" s="160">
        <v>9600</v>
      </c>
      <c r="E12" s="29" t="s">
        <v>548</v>
      </c>
      <c r="F12" s="163">
        <f t="shared" si="0"/>
        <v>3.4012249622469395</v>
      </c>
      <c r="G12" s="163">
        <f t="shared" si="0"/>
        <v>3.6794860984415845</v>
      </c>
      <c r="J12" s="29" t="s">
        <v>548</v>
      </c>
      <c r="K12" s="163">
        <f t="shared" si="1"/>
        <v>3.6794860984415845</v>
      </c>
    </row>
    <row r="13" spans="1:11" x14ac:dyDescent="0.25">
      <c r="A13" s="202" t="s">
        <v>549</v>
      </c>
      <c r="B13" s="212">
        <v>9173</v>
      </c>
      <c r="C13" s="160">
        <v>9358</v>
      </c>
      <c r="E13" s="29" t="s">
        <v>549</v>
      </c>
      <c r="F13" s="163">
        <f t="shared" si="0"/>
        <v>3.5158256230213181</v>
      </c>
      <c r="G13" s="163">
        <f t="shared" si="0"/>
        <v>3.5867323863767031</v>
      </c>
      <c r="J13" s="29" t="s">
        <v>549</v>
      </c>
      <c r="K13" s="163">
        <f t="shared" si="1"/>
        <v>3.5867323863767031</v>
      </c>
    </row>
    <row r="14" spans="1:11" x14ac:dyDescent="0.25">
      <c r="A14" s="202" t="s">
        <v>550</v>
      </c>
      <c r="B14" s="212">
        <v>8719</v>
      </c>
      <c r="C14" s="160">
        <v>8922</v>
      </c>
      <c r="E14" s="29" t="s">
        <v>550</v>
      </c>
      <c r="F14" s="163">
        <f t="shared" si="0"/>
        <v>3.3418165929491845</v>
      </c>
      <c r="G14" s="163">
        <f t="shared" si="0"/>
        <v>3.4196223927391474</v>
      </c>
      <c r="J14" s="29" t="s">
        <v>550</v>
      </c>
      <c r="K14" s="163">
        <f t="shared" si="1"/>
        <v>3.4196223927391474</v>
      </c>
    </row>
    <row r="15" spans="1:11" x14ac:dyDescent="0.25">
      <c r="A15" s="202" t="s">
        <v>551</v>
      </c>
      <c r="B15" s="212">
        <v>9189</v>
      </c>
      <c r="C15" s="160">
        <v>8746</v>
      </c>
      <c r="E15" s="29" t="s">
        <v>551</v>
      </c>
      <c r="F15" s="163">
        <f t="shared" si="0"/>
        <v>3.5219580998520539</v>
      </c>
      <c r="G15" s="163">
        <f t="shared" si="0"/>
        <v>3.3521651476010517</v>
      </c>
      <c r="J15" s="29" t="s">
        <v>551</v>
      </c>
      <c r="K15" s="163">
        <f t="shared" si="1"/>
        <v>3.3521651476010517</v>
      </c>
    </row>
    <row r="16" spans="1:11" x14ac:dyDescent="0.25">
      <c r="A16" s="202" t="s">
        <v>552</v>
      </c>
      <c r="B16" s="212">
        <v>10104</v>
      </c>
      <c r="C16" s="160">
        <v>9327</v>
      </c>
      <c r="E16" s="29" t="s">
        <v>552</v>
      </c>
      <c r="F16" s="163">
        <f t="shared" si="0"/>
        <v>3.8726591186097679</v>
      </c>
      <c r="G16" s="163">
        <f t="shared" si="0"/>
        <v>3.5748507125171516</v>
      </c>
      <c r="J16" s="29" t="s">
        <v>552</v>
      </c>
      <c r="K16" s="163">
        <f t="shared" si="1"/>
        <v>3.5748507125171516</v>
      </c>
    </row>
    <row r="17" spans="1:11" x14ac:dyDescent="0.25">
      <c r="A17" s="202" t="s">
        <v>553</v>
      </c>
      <c r="B17" s="212">
        <v>11266</v>
      </c>
      <c r="C17" s="160">
        <v>9899</v>
      </c>
      <c r="E17" s="29" t="s">
        <v>553</v>
      </c>
      <c r="F17" s="163">
        <f t="shared" si="0"/>
        <v>4.3180302484419677</v>
      </c>
      <c r="G17" s="163">
        <f t="shared" si="0"/>
        <v>3.7940867592159631</v>
      </c>
      <c r="J17" s="29" t="s">
        <v>553</v>
      </c>
      <c r="K17" s="163">
        <f t="shared" si="1"/>
        <v>3.7940867592159631</v>
      </c>
    </row>
    <row r="18" spans="1:11" x14ac:dyDescent="0.25">
      <c r="A18" s="202" t="s">
        <v>554</v>
      </c>
      <c r="B18" s="212">
        <v>9711</v>
      </c>
      <c r="C18" s="160">
        <v>7656</v>
      </c>
      <c r="E18" s="29" t="s">
        <v>554</v>
      </c>
      <c r="F18" s="163">
        <f t="shared" si="0"/>
        <v>3.7220301564548151</v>
      </c>
      <c r="G18" s="163">
        <f t="shared" si="0"/>
        <v>2.9343901635071634</v>
      </c>
      <c r="J18" s="29" t="s">
        <v>554</v>
      </c>
      <c r="K18" s="163">
        <f t="shared" si="1"/>
        <v>2.9343901635071634</v>
      </c>
    </row>
    <row r="19" spans="1:11" x14ac:dyDescent="0.25">
      <c r="A19" s="202" t="s">
        <v>555</v>
      </c>
      <c r="B19" s="212">
        <v>5639</v>
      </c>
      <c r="C19" s="160">
        <v>3758</v>
      </c>
      <c r="E19" s="29" t="s">
        <v>555</v>
      </c>
      <c r="F19" s="163">
        <f t="shared" si="0"/>
        <v>2.1613148030325098</v>
      </c>
      <c r="G19" s="163">
        <f t="shared" si="0"/>
        <v>1.4403654956191119</v>
      </c>
      <c r="J19" s="29" t="s">
        <v>555</v>
      </c>
      <c r="K19" s="163">
        <f t="shared" si="1"/>
        <v>1.4403654956191119</v>
      </c>
    </row>
    <row r="20" spans="1:11" x14ac:dyDescent="0.25">
      <c r="A20" s="202" t="s">
        <v>556</v>
      </c>
      <c r="B20" s="212">
        <v>4147</v>
      </c>
      <c r="C20" s="160">
        <v>2453</v>
      </c>
      <c r="E20" s="29" t="s">
        <v>556</v>
      </c>
      <c r="F20" s="163">
        <f t="shared" si="0"/>
        <v>1.5894613385663801</v>
      </c>
      <c r="G20" s="163">
        <f t="shared" si="0"/>
        <v>0.94018535411220894</v>
      </c>
      <c r="J20" s="29" t="s">
        <v>556</v>
      </c>
      <c r="K20" s="163">
        <f t="shared" si="1"/>
        <v>0.94018535411220894</v>
      </c>
    </row>
    <row r="21" spans="1:11" x14ac:dyDescent="0.25">
      <c r="A21" s="203" t="s">
        <v>557</v>
      </c>
      <c r="B21" s="72">
        <v>2828</v>
      </c>
      <c r="C21" s="111">
        <v>1417</v>
      </c>
      <c r="E21" s="31" t="s">
        <v>557</v>
      </c>
      <c r="F21" s="163">
        <f t="shared" si="0"/>
        <v>1.0839152798325833</v>
      </c>
      <c r="G21" s="163">
        <f t="shared" si="0"/>
        <v>0.54310747932205472</v>
      </c>
      <c r="J21" s="31" t="s">
        <v>557</v>
      </c>
      <c r="K21" s="210">
        <f t="shared" si="1"/>
        <v>0.54310747932205472</v>
      </c>
    </row>
    <row r="22" spans="1:11" x14ac:dyDescent="0.25">
      <c r="A22" s="309" t="s">
        <v>16</v>
      </c>
      <c r="B22" s="121">
        <f>SUM(B4:B21)</f>
        <v>132987</v>
      </c>
      <c r="C22" s="124">
        <f>SUM(C4:C21)</f>
        <v>127919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13703</v>
      </c>
      <c r="C3" s="110">
        <v>8872</v>
      </c>
      <c r="E3" s="297" t="s">
        <v>709</v>
      </c>
      <c r="F3" s="71">
        <v>52.58</v>
      </c>
      <c r="G3" s="71">
        <v>55.42</v>
      </c>
      <c r="K3" s="122" t="s">
        <v>16</v>
      </c>
      <c r="L3" s="71">
        <v>2.87</v>
      </c>
      <c r="M3" s="71">
        <v>2.58</v>
      </c>
    </row>
    <row r="4" spans="1:16" x14ac:dyDescent="0.25">
      <c r="A4" s="202" t="s">
        <v>704</v>
      </c>
      <c r="B4" s="212">
        <v>15901</v>
      </c>
      <c r="C4" s="160">
        <v>10169</v>
      </c>
      <c r="E4" s="298" t="s">
        <v>710</v>
      </c>
      <c r="F4" s="214">
        <v>39.46</v>
      </c>
      <c r="G4" s="214">
        <v>35.049999999999997</v>
      </c>
      <c r="K4" s="215" t="s">
        <v>212</v>
      </c>
      <c r="L4" s="214">
        <v>2.76</v>
      </c>
      <c r="M4" s="214">
        <v>2.48</v>
      </c>
      <c r="N4" s="211"/>
    </row>
    <row r="5" spans="1:16" x14ac:dyDescent="0.25">
      <c r="A5" s="202" t="s">
        <v>705</v>
      </c>
      <c r="B5" s="212">
        <v>12646</v>
      </c>
      <c r="C5" s="160">
        <v>7122</v>
      </c>
      <c r="E5" s="298" t="s">
        <v>711</v>
      </c>
      <c r="F5" s="214">
        <v>6.3</v>
      </c>
      <c r="G5" s="214">
        <v>7.43</v>
      </c>
      <c r="K5" s="123" t="s">
        <v>213</v>
      </c>
      <c r="L5" s="73">
        <v>3.03</v>
      </c>
      <c r="M5" s="73">
        <v>2.74</v>
      </c>
      <c r="N5" s="211"/>
    </row>
    <row r="6" spans="1:16" x14ac:dyDescent="0.25">
      <c r="A6" s="202" t="s">
        <v>706</v>
      </c>
      <c r="B6" s="212">
        <v>11430</v>
      </c>
      <c r="C6" s="160">
        <v>7112</v>
      </c>
      <c r="E6" s="298" t="s">
        <v>712</v>
      </c>
      <c r="F6" s="214">
        <v>1.1499999999999999</v>
      </c>
      <c r="G6" s="214">
        <v>1.48</v>
      </c>
      <c r="K6" s="226"/>
      <c r="L6" s="164"/>
      <c r="M6" s="211"/>
    </row>
    <row r="7" spans="1:16" x14ac:dyDescent="0.25">
      <c r="A7" s="202" t="s">
        <v>707</v>
      </c>
      <c r="B7" s="212">
        <v>4126</v>
      </c>
      <c r="C7" s="160">
        <v>3944</v>
      </c>
      <c r="E7" s="299" t="s">
        <v>713</v>
      </c>
      <c r="F7" s="73">
        <v>0.51</v>
      </c>
      <c r="G7" s="73">
        <v>0.63</v>
      </c>
      <c r="K7" s="227"/>
      <c r="L7" s="211"/>
      <c r="M7" s="211"/>
    </row>
    <row r="8" spans="1:16" x14ac:dyDescent="0.25">
      <c r="A8" s="203" t="s">
        <v>708</v>
      </c>
      <c r="B8" s="72">
        <v>2585</v>
      </c>
      <c r="C8" s="111">
        <v>3893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21.580073944347149</v>
      </c>
      <c r="C13" s="301">
        <f>B3/SUM(B3:B8)*100</f>
        <v>22.69046712258449</v>
      </c>
      <c r="E13" s="217" t="s">
        <v>836</v>
      </c>
      <c r="F13" s="289">
        <f>IF(ISBLANK(F3),"",F3)</f>
        <v>52.58</v>
      </c>
      <c r="G13" s="289">
        <f>IF(ISBLANK(G3),"",G3)</f>
        <v>55.42</v>
      </c>
    </row>
    <row r="14" spans="1:16" x14ac:dyDescent="0.25">
      <c r="A14" s="220" t="s">
        <v>825</v>
      </c>
      <c r="B14" s="305">
        <f>C4/SUM(C3:C8)*100</f>
        <v>24.73487059739249</v>
      </c>
      <c r="C14" s="302">
        <f>B4/SUM(B3:B8)*100</f>
        <v>26.330082297031016</v>
      </c>
      <c r="E14" s="286" t="s">
        <v>837</v>
      </c>
      <c r="F14" s="290">
        <f t="shared" ref="F14:G17" si="0">IF(ISBLANK(F4),"",F4)</f>
        <v>39.46</v>
      </c>
      <c r="G14" s="290">
        <f t="shared" si="0"/>
        <v>35.049999999999997</v>
      </c>
    </row>
    <row r="15" spans="1:16" x14ac:dyDescent="0.25">
      <c r="A15" s="220" t="s">
        <v>826</v>
      </c>
      <c r="B15" s="305">
        <f>C5/SUM(C3:C8)*100</f>
        <v>17.323409223584356</v>
      </c>
      <c r="C15" s="302">
        <f>B5/SUM(B3:B8)*100</f>
        <v>20.940206322134092</v>
      </c>
      <c r="E15" s="286" t="s">
        <v>838</v>
      </c>
      <c r="F15" s="290">
        <f t="shared" si="0"/>
        <v>6.3</v>
      </c>
      <c r="G15" s="290">
        <f t="shared" si="0"/>
        <v>7.43</v>
      </c>
    </row>
    <row r="16" spans="1:16" x14ac:dyDescent="0.25">
      <c r="A16" s="220" t="s">
        <v>827</v>
      </c>
      <c r="B16" s="305">
        <f>C6/SUM(C3:C8)*100</f>
        <v>17.299085425179996</v>
      </c>
      <c r="C16" s="302">
        <f>B6/SUM(B3:B8)*100</f>
        <v>18.926661257472141</v>
      </c>
      <c r="E16" s="286" t="s">
        <v>839</v>
      </c>
      <c r="F16" s="290">
        <f t="shared" si="0"/>
        <v>1.1499999999999999</v>
      </c>
      <c r="G16" s="290">
        <f t="shared" si="0"/>
        <v>1.48</v>
      </c>
    </row>
    <row r="17" spans="1:18" x14ac:dyDescent="0.25">
      <c r="A17" s="220" t="s">
        <v>828</v>
      </c>
      <c r="B17" s="305">
        <f>C7/SUM(C3:C8)*100</f>
        <v>9.5933060906791194</v>
      </c>
      <c r="C17" s="302">
        <f>B7/SUM(B3:B8)*100</f>
        <v>6.8321438624960678</v>
      </c>
      <c r="E17" s="219" t="s">
        <v>840</v>
      </c>
      <c r="F17" s="291">
        <f t="shared" si="0"/>
        <v>0.51</v>
      </c>
      <c r="G17" s="291">
        <f t="shared" si="0"/>
        <v>0.63</v>
      </c>
    </row>
    <row r="18" spans="1:18" x14ac:dyDescent="0.25">
      <c r="A18" s="221" t="s">
        <v>829</v>
      </c>
      <c r="B18" s="306">
        <f>C8/SUM(C3:C8)*100</f>
        <v>9.4692547188168898</v>
      </c>
      <c r="C18" s="303">
        <f>B8/SUM(B3:B8)*100</f>
        <v>4.2804391382821949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21.580073944347149</v>
      </c>
      <c r="C22" s="301">
        <f>C13</f>
        <v>22.69046712258449</v>
      </c>
    </row>
    <row r="23" spans="1:18" x14ac:dyDescent="0.25">
      <c r="A23" s="220" t="s">
        <v>831</v>
      </c>
      <c r="B23" s="305">
        <f t="shared" ref="B23:C27" si="1">B14</f>
        <v>24.73487059739249</v>
      </c>
      <c r="C23" s="302">
        <f t="shared" si="1"/>
        <v>26.330082297031016</v>
      </c>
    </row>
    <row r="24" spans="1:18" x14ac:dyDescent="0.25">
      <c r="A24" s="307" t="s">
        <v>832</v>
      </c>
      <c r="B24" s="305">
        <f t="shared" si="1"/>
        <v>17.323409223584356</v>
      </c>
      <c r="C24" s="302">
        <f t="shared" si="1"/>
        <v>20.940206322134092</v>
      </c>
    </row>
    <row r="25" spans="1:18" x14ac:dyDescent="0.25">
      <c r="A25" s="220" t="s">
        <v>833</v>
      </c>
      <c r="B25" s="305">
        <f t="shared" si="1"/>
        <v>17.299085425179996</v>
      </c>
      <c r="C25" s="302">
        <f t="shared" si="1"/>
        <v>18.926661257472141</v>
      </c>
    </row>
    <row r="26" spans="1:18" x14ac:dyDescent="0.25">
      <c r="A26" s="220" t="s">
        <v>834</v>
      </c>
      <c r="B26" s="305">
        <f t="shared" si="1"/>
        <v>9.5933060906791194</v>
      </c>
      <c r="C26" s="302">
        <f t="shared" si="1"/>
        <v>6.8321438624960678</v>
      </c>
    </row>
    <row r="27" spans="1:18" x14ac:dyDescent="0.25">
      <c r="A27" s="308" t="s">
        <v>835</v>
      </c>
      <c r="B27" s="306">
        <f t="shared" si="1"/>
        <v>9.4692547188168898</v>
      </c>
      <c r="C27" s="303">
        <f t="shared" si="1"/>
        <v>4.2804391382821949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18440</v>
      </c>
      <c r="C34" s="110">
        <v>10410</v>
      </c>
      <c r="E34" s="297" t="s">
        <v>709</v>
      </c>
      <c r="F34" s="71">
        <v>55.42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>
        <v>17260</v>
      </c>
      <c r="C35" s="160">
        <v>10589</v>
      </c>
      <c r="E35" s="298" t="s">
        <v>710</v>
      </c>
      <c r="F35" s="214">
        <v>35.049999999999997</v>
      </c>
      <c r="G35" s="211"/>
      <c r="K35" s="215" t="s">
        <v>212</v>
      </c>
      <c r="L35" s="214">
        <v>2.48</v>
      </c>
      <c r="M35" s="211"/>
      <c r="N35" s="29" t="s">
        <v>876</v>
      </c>
    </row>
    <row r="36" spans="1:16" x14ac:dyDescent="0.25">
      <c r="A36" s="202" t="s">
        <v>705</v>
      </c>
      <c r="B36" s="212">
        <v>11620</v>
      </c>
      <c r="C36" s="160">
        <v>6356</v>
      </c>
      <c r="E36" s="298" t="s">
        <v>711</v>
      </c>
      <c r="F36" s="214">
        <v>7.43</v>
      </c>
      <c r="G36" s="211"/>
      <c r="K36" s="123" t="s">
        <v>213</v>
      </c>
      <c r="L36" s="73">
        <v>2.74</v>
      </c>
      <c r="M36" s="211"/>
      <c r="N36" s="288">
        <v>2022</v>
      </c>
    </row>
    <row r="37" spans="1:16" x14ac:dyDescent="0.25">
      <c r="A37" s="202" t="s">
        <v>706</v>
      </c>
      <c r="B37" s="212">
        <v>9179</v>
      </c>
      <c r="C37" s="160">
        <v>5263</v>
      </c>
      <c r="E37" s="298" t="s">
        <v>712</v>
      </c>
      <c r="F37" s="214">
        <v>1.48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3191</v>
      </c>
      <c r="C38" s="160">
        <v>3042</v>
      </c>
      <c r="E38" s="299" t="s">
        <v>713</v>
      </c>
      <c r="F38" s="73">
        <v>0.63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1887</v>
      </c>
      <c r="C39" s="111">
        <v>2724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27.120675281367234</v>
      </c>
      <c r="C44" s="301">
        <f>B34/SUM(B34:B39)*100</f>
        <v>29.946246163340206</v>
      </c>
      <c r="E44" s="217" t="s">
        <v>836</v>
      </c>
      <c r="F44" s="289">
        <f>IF(ISBLANK(F34),"",F34)</f>
        <v>55.42</v>
      </c>
    </row>
    <row r="45" spans="1:16" x14ac:dyDescent="0.25">
      <c r="A45" s="220" t="s">
        <v>825</v>
      </c>
      <c r="B45" s="305">
        <f>C35/SUM(C34:C39)*100</f>
        <v>27.587015423092954</v>
      </c>
      <c r="C45" s="302">
        <f>B35/SUM(B34:B39)*100</f>
        <v>28.029946246163341</v>
      </c>
      <c r="E45" s="286" t="s">
        <v>837</v>
      </c>
      <c r="F45" s="290">
        <f t="shared" ref="F45:F48" si="2">IF(ISBLANK(F35),"",F35)</f>
        <v>35.049999999999997</v>
      </c>
    </row>
    <row r="46" spans="1:16" x14ac:dyDescent="0.25">
      <c r="A46" s="220" t="s">
        <v>826</v>
      </c>
      <c r="B46" s="305">
        <f>C36/SUM(C34:C39)*100</f>
        <v>16.558982909545644</v>
      </c>
      <c r="C46" s="302">
        <f>B36/SUM(B34:B39)*100</f>
        <v>18.870682235250175</v>
      </c>
      <c r="E46" s="286" t="s">
        <v>838</v>
      </c>
      <c r="F46" s="290">
        <f t="shared" si="2"/>
        <v>7.43</v>
      </c>
    </row>
    <row r="47" spans="1:16" x14ac:dyDescent="0.25">
      <c r="A47" s="220" t="s">
        <v>827</v>
      </c>
      <c r="B47" s="305">
        <f>C37/SUM(C34:C39)*100</f>
        <v>13.711442267611504</v>
      </c>
      <c r="C47" s="302">
        <f>B37/SUM(B34:B39)*100</f>
        <v>14.90653977946311</v>
      </c>
      <c r="E47" s="286" t="s">
        <v>839</v>
      </c>
      <c r="F47" s="290">
        <f t="shared" si="2"/>
        <v>1.48</v>
      </c>
    </row>
    <row r="48" spans="1:16" x14ac:dyDescent="0.25">
      <c r="A48" s="220" t="s">
        <v>828</v>
      </c>
      <c r="B48" s="305">
        <f>C38/SUM(C34:C39)*100</f>
        <v>7.9251771571488119</v>
      </c>
      <c r="C48" s="302">
        <f>B38/SUM(B34:B39)*100</f>
        <v>5.182129691280835</v>
      </c>
      <c r="E48" s="219" t="s">
        <v>840</v>
      </c>
      <c r="F48" s="291">
        <f t="shared" si="2"/>
        <v>0.63</v>
      </c>
    </row>
    <row r="49" spans="1:3" x14ac:dyDescent="0.25">
      <c r="A49" s="221" t="s">
        <v>829</v>
      </c>
      <c r="B49" s="306">
        <f>C39/SUM(C34:C39)*100</f>
        <v>7.0967069612338483</v>
      </c>
      <c r="C49" s="303">
        <f>B39/SUM(B34:B39)*100</f>
        <v>3.0644558845023302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27.120675281367234</v>
      </c>
      <c r="C53" s="301">
        <f>C44</f>
        <v>29.946246163340206</v>
      </c>
    </row>
    <row r="54" spans="1:3" x14ac:dyDescent="0.25">
      <c r="A54" s="220" t="s">
        <v>831</v>
      </c>
      <c r="B54" s="305">
        <f t="shared" ref="B54:C54" si="3">B45</f>
        <v>27.587015423092954</v>
      </c>
      <c r="C54" s="302">
        <f t="shared" si="3"/>
        <v>28.029946246163341</v>
      </c>
    </row>
    <row r="55" spans="1:3" x14ac:dyDescent="0.25">
      <c r="A55" s="307" t="s">
        <v>832</v>
      </c>
      <c r="B55" s="305">
        <f t="shared" ref="B55:C55" si="4">B46</f>
        <v>16.558982909545644</v>
      </c>
      <c r="C55" s="302">
        <f t="shared" si="4"/>
        <v>18.870682235250175</v>
      </c>
    </row>
    <row r="56" spans="1:3" x14ac:dyDescent="0.25">
      <c r="A56" s="220" t="s">
        <v>833</v>
      </c>
      <c r="B56" s="305">
        <f t="shared" ref="B56:C56" si="5">B47</f>
        <v>13.711442267611504</v>
      </c>
      <c r="C56" s="302">
        <f t="shared" si="5"/>
        <v>14.90653977946311</v>
      </c>
    </row>
    <row r="57" spans="1:3" x14ac:dyDescent="0.25">
      <c r="A57" s="220" t="s">
        <v>834</v>
      </c>
      <c r="B57" s="305">
        <f t="shared" ref="B57:C57" si="6">B48</f>
        <v>7.9251771571488119</v>
      </c>
      <c r="C57" s="302">
        <f t="shared" si="6"/>
        <v>5.182129691280835</v>
      </c>
    </row>
    <row r="58" spans="1:3" x14ac:dyDescent="0.25">
      <c r="A58" s="308" t="s">
        <v>835</v>
      </c>
      <c r="B58" s="306">
        <f t="shared" ref="B58:C58" si="7">B49</f>
        <v>7.0967069612338483</v>
      </c>
      <c r="C58" s="303">
        <f t="shared" si="7"/>
        <v>3.0644558845023302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2024-04-25T06:15:29Z</dcterms:modified>
</cp:coreProperties>
</file>